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ireeva-oi\Desktop\"/>
    </mc:Choice>
  </mc:AlternateContent>
  <bookViews>
    <workbookView xWindow="120" yWindow="180" windowWidth="19020" windowHeight="1260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стр.1_4!$A$1:$II$135</definedName>
    <definedName name="_xlnm.Print_Area" localSheetId="1">стр.5_7!$A$1:$EW$70</definedName>
  </definedNames>
  <calcPr calcId="152511" refMode="R1C1"/>
</workbook>
</file>

<file path=xl/calcChain.xml><?xml version="1.0" encoding="utf-8"?>
<calcChain xmlns="http://schemas.openxmlformats.org/spreadsheetml/2006/main">
  <c r="DH76" i="4" l="1"/>
  <c r="DH108" i="4"/>
  <c r="DH102" i="4"/>
  <c r="DE89" i="4"/>
  <c r="DE76" i="4"/>
  <c r="DE69" i="4"/>
  <c r="DE102" i="4"/>
  <c r="DF91" i="4"/>
  <c r="DF89" i="4"/>
  <c r="DF102" i="4"/>
  <c r="DB12" i="5" l="1"/>
  <c r="HI97" i="4"/>
  <c r="GI74" i="4"/>
  <c r="GI68" i="4" s="1"/>
  <c r="GV74" i="4"/>
  <c r="HI74" i="4"/>
  <c r="HI68" i="4" s="1"/>
  <c r="GV68" i="4"/>
  <c r="HI41" i="4"/>
  <c r="GI41" i="4"/>
  <c r="GV41" i="4"/>
  <c r="GI37" i="4"/>
  <c r="GI92" i="4" s="1"/>
  <c r="HI37" i="4"/>
  <c r="HI92" i="4" s="1"/>
  <c r="EL15" i="5" s="1"/>
  <c r="EL13" i="5" s="1"/>
  <c r="EL8" i="5" s="1"/>
  <c r="HI108" i="4"/>
  <c r="GV102" i="4"/>
  <c r="GV97" i="4" s="1"/>
  <c r="FV108" i="4"/>
  <c r="GI108" i="4"/>
  <c r="DV108" i="4"/>
  <c r="EI108" i="4"/>
  <c r="CR36" i="4"/>
  <c r="DH69" i="4"/>
  <c r="HI67" i="4" l="1"/>
  <c r="DH103" i="4"/>
  <c r="DE101" i="4" l="1"/>
  <c r="DH104" i="4" l="1"/>
  <c r="DF68" i="4" l="1"/>
  <c r="CR72" i="4"/>
  <c r="DF86" i="4"/>
  <c r="DE86" i="4"/>
  <c r="CR91" i="4"/>
  <c r="DH78" i="4"/>
  <c r="CR83" i="4"/>
  <c r="DE78" i="4" l="1"/>
  <c r="CR78" i="4" s="1"/>
  <c r="CR105" i="4" l="1"/>
  <c r="CR62" i="4" l="1"/>
  <c r="CR103" i="4" l="1"/>
  <c r="CR82" i="4" l="1"/>
  <c r="DF60" i="4" l="1"/>
  <c r="CR60" i="4" s="1"/>
  <c r="CR76" i="4" l="1"/>
  <c r="DH97" i="4" l="1"/>
  <c r="DH74" i="4" l="1"/>
  <c r="DH68" i="4" s="1"/>
  <c r="EV74" i="4" l="1"/>
  <c r="EV104" i="4" l="1"/>
  <c r="DV87" i="4"/>
  <c r="DV72" i="4"/>
  <c r="DV107" i="4"/>
  <c r="DG37" i="4" l="1"/>
  <c r="CR35" i="4"/>
  <c r="DF97" i="4"/>
  <c r="DE97" i="4"/>
  <c r="DE37" i="4"/>
  <c r="DH86" i="4" l="1"/>
  <c r="CR86" i="4" s="1"/>
  <c r="CR106" i="4"/>
  <c r="DG68" i="4" l="1"/>
  <c r="DH52" i="4" l="1"/>
  <c r="DG92" i="4"/>
  <c r="DG67" i="4" s="1"/>
  <c r="DG97" i="4"/>
  <c r="DH49" i="4" l="1"/>
  <c r="DH37" i="4" s="1"/>
  <c r="EV68" i="4" l="1"/>
  <c r="FI51" i="4"/>
  <c r="FI54" i="4"/>
  <c r="DV49" i="4"/>
  <c r="EI49" i="4"/>
  <c r="DI51" i="4"/>
  <c r="DI54" i="4"/>
  <c r="DI55" i="4"/>
  <c r="FI55" i="4"/>
  <c r="CR55" i="4"/>
  <c r="CR54" i="4" l="1"/>
  <c r="CR51" i="4"/>
  <c r="GI38" i="4"/>
  <c r="FI38" i="4" s="1"/>
  <c r="FI40" i="4"/>
  <c r="EI38" i="4"/>
  <c r="DI40" i="4"/>
  <c r="CR40" i="4"/>
  <c r="DF38" i="4"/>
  <c r="CR119" i="4"/>
  <c r="DH117" i="4"/>
  <c r="DH92" i="4" s="1"/>
  <c r="DB19" i="5" s="1"/>
  <c r="DH67" i="4" l="1"/>
  <c r="CR38" i="4"/>
  <c r="CR117" i="4"/>
  <c r="DI38" i="4"/>
  <c r="CR104" i="4"/>
  <c r="DI104" i="4"/>
  <c r="CR97" i="4"/>
  <c r="FI91" i="4" l="1"/>
  <c r="FI90" i="4"/>
  <c r="FI89" i="4"/>
  <c r="FI88" i="4"/>
  <c r="FI87" i="4"/>
  <c r="FI85" i="4"/>
  <c r="FI84" i="4"/>
  <c r="FI81" i="4"/>
  <c r="FI80" i="4"/>
  <c r="FI79" i="4"/>
  <c r="FI77" i="4"/>
  <c r="FI76" i="4"/>
  <c r="FI75" i="4"/>
  <c r="FI73" i="4"/>
  <c r="FI72" i="4"/>
  <c r="FI71" i="4"/>
  <c r="FI70" i="4"/>
  <c r="FI69" i="4"/>
  <c r="DI91" i="4"/>
  <c r="DI90" i="4"/>
  <c r="DI89" i="4"/>
  <c r="DI88" i="4"/>
  <c r="DI87" i="4"/>
  <c r="DI85" i="4"/>
  <c r="DI84" i="4"/>
  <c r="DI81" i="4"/>
  <c r="DI80" i="4"/>
  <c r="DI79" i="4"/>
  <c r="DI77" i="4"/>
  <c r="DI76" i="4"/>
  <c r="DI75" i="4"/>
  <c r="DI73" i="4"/>
  <c r="DI72" i="4"/>
  <c r="DI71" i="4"/>
  <c r="DI70" i="4"/>
  <c r="DI69" i="4"/>
  <c r="FV97" i="4"/>
  <c r="GI97" i="4" l="1"/>
  <c r="EI97" i="4"/>
  <c r="FV74" i="4" l="1"/>
  <c r="FI74" i="4" s="1"/>
  <c r="DV74" i="4"/>
  <c r="DE74" i="4"/>
  <c r="DI74" i="4" l="1"/>
  <c r="DI100" i="4"/>
  <c r="FI100" i="4"/>
  <c r="FI108" i="4"/>
  <c r="FI107" i="4"/>
  <c r="FI104" i="4"/>
  <c r="FI102" i="4"/>
  <c r="FI101" i="4"/>
  <c r="FI99" i="4"/>
  <c r="DI108" i="4"/>
  <c r="DI107" i="4"/>
  <c r="DI102" i="4"/>
  <c r="DI101" i="4"/>
  <c r="DI99" i="4"/>
  <c r="EV97" i="4"/>
  <c r="DV97" i="4"/>
  <c r="CR108" i="4"/>
  <c r="CR107" i="4"/>
  <c r="CR102" i="4"/>
  <c r="CR101" i="4"/>
  <c r="CR100" i="4"/>
  <c r="CR99" i="4"/>
  <c r="DI97" i="4" l="1"/>
  <c r="FI97" i="4"/>
  <c r="GI52" i="4"/>
  <c r="GI49" i="4" s="1"/>
  <c r="FV52" i="4"/>
  <c r="FV49" i="4" s="1"/>
  <c r="DF52" i="4"/>
  <c r="DF49" i="4" s="1"/>
  <c r="DE52" i="4"/>
  <c r="GV52" i="4"/>
  <c r="GV49" i="4" s="1"/>
  <c r="GV37" i="4" s="1"/>
  <c r="GV92" i="4" s="1"/>
  <c r="GV67" i="4" s="1"/>
  <c r="EV52" i="4"/>
  <c r="EI41" i="4"/>
  <c r="EI37" i="4" s="1"/>
  <c r="FI49" i="4" l="1"/>
  <c r="DE49" i="4"/>
  <c r="CR49" i="4" s="1"/>
  <c r="CR52" i="4"/>
  <c r="FI52" i="4"/>
  <c r="EV49" i="4"/>
  <c r="DI49" i="4" s="1"/>
  <c r="DI52" i="4"/>
  <c r="EV41" i="4"/>
  <c r="DI41" i="4" s="1"/>
  <c r="DF41" i="4"/>
  <c r="DF37" i="4" s="1"/>
  <c r="DF92" i="4" s="1"/>
  <c r="DF67" i="4" s="1"/>
  <c r="DI43" i="4"/>
  <c r="FI43" i="4"/>
  <c r="FV37" i="4"/>
  <c r="EV37" i="4"/>
  <c r="DV37" i="4"/>
  <c r="CR43" i="4"/>
  <c r="FI36" i="4"/>
  <c r="FI35" i="4"/>
  <c r="DI36" i="4"/>
  <c r="DI35" i="4"/>
  <c r="EV86" i="4"/>
  <c r="EI86" i="4"/>
  <c r="FV86" i="4"/>
  <c r="FI86" i="4" s="1"/>
  <c r="DV86" i="4"/>
  <c r="CR69" i="4"/>
  <c r="CR70" i="4"/>
  <c r="CR71" i="4"/>
  <c r="CR73" i="4"/>
  <c r="CR75" i="4"/>
  <c r="CR77" i="4"/>
  <c r="CR79" i="4"/>
  <c r="CR80" i="4"/>
  <c r="CR81" i="4"/>
  <c r="CR84" i="4"/>
  <c r="CR85" i="4"/>
  <c r="CR87" i="4"/>
  <c r="CR88" i="4"/>
  <c r="CR89" i="4"/>
  <c r="CR90" i="4"/>
  <c r="FV78" i="4"/>
  <c r="FI78" i="4" s="1"/>
  <c r="DV78" i="4"/>
  <c r="EI92" i="4"/>
  <c r="EI67" i="4" s="1"/>
  <c r="DB33" i="5" l="1"/>
  <c r="CR37" i="4"/>
  <c r="DE68" i="4"/>
  <c r="EV92" i="4"/>
  <c r="DN19" i="5" s="1"/>
  <c r="DN18" i="5" s="1"/>
  <c r="DI78" i="4"/>
  <c r="DV68" i="4"/>
  <c r="DV92" i="4" s="1"/>
  <c r="DV67" i="4" s="1"/>
  <c r="DI37" i="4"/>
  <c r="DI86" i="4"/>
  <c r="CR41" i="4"/>
  <c r="GI67" i="4"/>
  <c r="DB18" i="5"/>
  <c r="FI41" i="4"/>
  <c r="FI37" i="4" s="1"/>
  <c r="DN33" i="5"/>
  <c r="DN32" i="5" s="1"/>
  <c r="CR74" i="4"/>
  <c r="FV68" i="4"/>
  <c r="FI68" i="4" s="1"/>
  <c r="CR68" i="4" l="1"/>
  <c r="DE92" i="4"/>
  <c r="DB16" i="5" s="1"/>
  <c r="FV92" i="4"/>
  <c r="EV67" i="4"/>
  <c r="DZ19" i="5"/>
  <c r="DZ18" i="5" s="1"/>
  <c r="DZ33" i="5"/>
  <c r="DZ32" i="5" s="1"/>
  <c r="DB32" i="5"/>
  <c r="DE67" i="4" l="1"/>
  <c r="CR67" i="4" s="1"/>
  <c r="DB15" i="5"/>
  <c r="CR92" i="4"/>
  <c r="DB8" i="5" s="1"/>
  <c r="DB13" i="5" s="1"/>
  <c r="DB38" i="5" s="1"/>
  <c r="FV67" i="4"/>
  <c r="FI67" i="4" s="1"/>
  <c r="FI92" i="4"/>
  <c r="DZ8" i="5" s="1"/>
  <c r="DZ13" i="5" s="1"/>
  <c r="DZ40" i="5" s="1"/>
  <c r="DZ36" i="5" s="1"/>
  <c r="DZ16" i="5"/>
  <c r="DZ15" i="5" s="1"/>
  <c r="DB36" i="5" l="1"/>
  <c r="DI68" i="4"/>
  <c r="DI67" i="4"/>
  <c r="DN16" i="5"/>
  <c r="DN15" i="5" s="1"/>
  <c r="DI92" i="4" l="1"/>
  <c r="DN8" i="5" s="1"/>
  <c r="DN13" i="5" s="1"/>
  <c r="DN39" i="5" s="1"/>
  <c r="DN36" i="5" s="1"/>
</calcChain>
</file>

<file path=xl/sharedStrings.xml><?xml version="1.0" encoding="utf-8"?>
<sst xmlns="http://schemas.openxmlformats.org/spreadsheetml/2006/main" count="522" uniqueCount="347">
  <si>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</si>
  <si>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</si>
  <si>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</si>
  <si>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</si>
  <si>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</si>
  <si>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</si>
  <si>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</si>
  <si>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</si>
  <si>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</si>
  <si>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</si>
  <si>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</si>
  <si>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</si>
  <si>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</si>
  <si>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</si>
  <si>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</si>
  <si>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</si>
  <si>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</si>
  <si>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</si>
  <si>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</si>
  <si>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</si>
  <si>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</si>
  <si>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</si>
  <si>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</si>
  <si>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</si>
  <si>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</si>
  <si>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</si>
  <si>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</si>
  <si>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</si>
  <si>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</si>
  <si>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</si>
  <si>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</si>
  <si>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</si>
  <si>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</si>
  <si>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</si>
  <si>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</si>
  <si>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</si>
  <si>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</si>
  <si>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</si>
  <si>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</si>
  <si>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</si>
  <si>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</si>
  <si>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</si>
  <si>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</si>
  <si>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</si>
  <si>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</si>
  <si>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</si>
  <si>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</si>
  <si>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</si>
  <si>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</si>
  <si>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</si>
  <si>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</si>
  <si>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</si>
  <si>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</si>
  <si>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</si>
  <si>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</si>
  <si>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</si>
  <si>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</si>
  <si>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</si>
  <si>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</si>
  <si>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</si>
  <si>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</si>
  <si>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</si>
  <si>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</si>
  <si>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</si>
  <si>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</si>
  <si>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</si>
  <si>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</si>
  <si>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</si>
  <si>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</si>
  <si>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</si>
  <si>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</si>
  <si>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</si>
  <si>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</si>
  <si>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</si>
  <si>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</si>
  <si>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</si>
  <si>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</si>
  <si>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</si>
  <si>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</si>
  <si>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</si>
  <si>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</si>
  <si>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</si>
  <si>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</si>
  <si>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</si>
  <si>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</si>
  <si>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</si>
  <si>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</si>
  <si>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</si>
  <si>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</si>
  <si>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</si>
  <si>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</si>
  <si>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</si>
  <si>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</si>
  <si>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</si>
  <si>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</si>
  <si>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</si>
  <si>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</si>
  <si>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</si>
  <si>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</si>
  <si>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</si>
  <si>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</si>
  <si>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</si>
  <si>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</si>
  <si>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</si>
  <si>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</si>
  <si>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</si>
  <si>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</si>
  <si>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</si>
  <si>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</si>
  <si>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</si>
  <si>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</si>
  <si>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</si>
  <si>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</si>
  <si>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</si>
  <si>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</si>
  <si>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</si>
  <si>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</si>
  <si>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</si>
  <si>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</si>
  <si>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</si>
  <si>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</si>
  <si>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</si>
  <si>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</si>
  <si>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</si>
  <si>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</si>
  <si>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</si>
  <si>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</si>
  <si>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</si>
  <si>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</si>
  <si>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</si>
  <si>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</si>
  <si>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</si>
  <si>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</si>
  <si>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</si>
  <si>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</si>
  <si>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</si>
  <si>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</si>
  <si>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</si>
  <si>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</si>
  <si>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</si>
  <si>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</si>
  <si>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</si>
  <si>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</si>
  <si>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</si>
  <si>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</si>
  <si>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</si>
  <si>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</si>
  <si>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</si>
  <si>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</si>
  <si>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</si>
  <si>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</si>
  <si>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</si>
  <si>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</si>
  <si>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</si>
  <si>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</si>
  <si>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</si>
  <si>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</si>
  <si>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</si>
  <si>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</si>
  <si>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</si>
  <si>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</si>
  <si>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</si>
  <si>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</si>
  <si>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</si>
  <si>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</si>
  <si>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</si>
  <si>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</si>
  <si>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</si>
  <si>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</si>
  <si>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</si>
  <si>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</si>
  <si>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</si>
  <si>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</si>
  <si>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</si>
  <si>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</si>
  <si>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</si>
  <si>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</si>
  <si>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</si>
  <si>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</si>
  <si>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</si>
  <si>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</si>
  <si>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26321.1</t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</si>
  <si>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</si>
  <si>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</si>
  <si>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</si>
  <si>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</si>
  <si>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</si>
  <si>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</si>
  <si>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</si>
  <si>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</si>
  <si>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</si>
  <si>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</si>
  <si>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</si>
  <si>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</si>
  <si>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</si>
  <si>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</si>
  <si>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</si>
  <si>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</si>
  <si>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</si>
  <si>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</si>
  <si>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</si>
  <si>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</si>
  <si>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</si>
  <si>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</si>
  <si>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</si>
  <si>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</si>
  <si>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</si>
  <si>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</si>
  <si>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</si>
  <si>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</si>
  <si>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</si>
  <si>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</si>
  <si>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</si>
  <si>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</si>
  <si>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</si>
  <si>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</si>
  <si>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</si>
  <si>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</si>
  <si>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</si>
  <si>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</si>
  <si>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</si>
  <si>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</si>
  <si>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</si>
  <si>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</si>
  <si>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</si>
  <si>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</si>
  <si>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</si>
  <si>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</si>
  <si>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</si>
  <si>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</si>
  <si>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</si>
  <si>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</si>
  <si>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</si>
  <si>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</si>
  <si>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</si>
  <si>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</si>
  <si>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</si>
  <si>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</si>
  <si>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</si>
  <si>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</si>
  <si>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</si>
  <si>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</si>
  <si>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</si>
  <si>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</si>
  <si>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</si>
  <si>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</si>
  <si>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</si>
  <si>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</si>
  <si>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</si>
  <si>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</si>
  <si>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</si>
  <si>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</si>
  <si>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</si>
  <si>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</si>
  <si>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</si>
  <si>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</si>
  <si>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</si>
  <si>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</si>
  <si>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</si>
  <si>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</si>
  <si>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</si>
  <si>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</si>
  <si>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</si>
  <si>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</si>
  <si>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</si>
  <si>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</si>
  <si>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</si>
  <si>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</si>
  <si>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</si>
  <si>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24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</si>
  <si>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</si>
  <si>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</si>
  <si>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</si>
  <si>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</si>
  <si>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</si>
  <si>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</si>
  <si>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</si>
  <si>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</si>
  <si>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</si>
  <si>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</si>
  <si>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</si>
  <si>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</si>
  <si>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</si>
  <si>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</si>
  <si>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</si>
  <si>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</si>
  <si>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</si>
  <si>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</si>
  <si>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</si>
  <si>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</si>
  <si>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</si>
  <si>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2024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</si>
  <si>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</si>
  <si>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</si>
  <si>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</si>
  <si>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</si>
  <si>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</si>
  <si>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</si>
  <si>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Муниципальное бюджетное общеобразовательное учреждение - гимназия № 16 г.Орла</t>
  </si>
  <si>
    <t>Максименко В.М.</t>
  </si>
  <si>
    <t>пособия по социальной помощи населению в денежной форме</t>
  </si>
  <si>
    <t>2211</t>
  </si>
  <si>
    <t>321</t>
  </si>
  <si>
    <t>262</t>
  </si>
  <si>
    <t>260</t>
  </si>
  <si>
    <t>2025</t>
  </si>
  <si>
    <t>349</t>
  </si>
  <si>
    <t>увеличение стоимости прочих материальных запасов однократного применения</t>
  </si>
  <si>
    <t>546Ц7036</t>
  </si>
  <si>
    <t>уменьшение стоимости прочих оборотных запасов</t>
  </si>
  <si>
    <t>1910</t>
  </si>
  <si>
    <t>440</t>
  </si>
  <si>
    <t>446</t>
  </si>
  <si>
    <t>пособия по социальной  помощи населению в натуральной форме</t>
  </si>
  <si>
    <t>2212</t>
  </si>
  <si>
    <t>323</t>
  </si>
  <si>
    <t>263</t>
  </si>
  <si>
    <t>работы,услуги для целей капитальных вложений</t>
  </si>
  <si>
    <t>228</t>
  </si>
  <si>
    <t>26</t>
  </si>
  <si>
    <t>25</t>
  </si>
  <si>
    <t>26 гг. )</t>
  </si>
  <si>
    <t>Всего на 2024г. текущий финансовый год</t>
  </si>
  <si>
    <t xml:space="preserve">Всего на 2025г.первый год планового периода </t>
  </si>
  <si>
    <t>на 2025г. первый год планового периода</t>
  </si>
  <si>
    <t>на 2026г. второй год планового периода</t>
  </si>
  <si>
    <t xml:space="preserve">Всего на 2026г. второй год планового периода </t>
  </si>
  <si>
    <t>2026</t>
  </si>
  <si>
    <t>Руководитель учреждения</t>
  </si>
  <si>
    <t>(уполномоченное лицо учреждения)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</si>
  <si>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</si>
  <si>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</si>
  <si>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</si>
  <si>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</si>
  <si>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</si>
  <si>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</si>
  <si>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Исполнитель:экономист 1й категории</t>
  </si>
  <si>
    <t>т.75-25-94</t>
  </si>
  <si>
    <t>Директор</t>
  </si>
  <si>
    <t>Савостикова А.Б.</t>
  </si>
  <si>
    <t>344</t>
  </si>
  <si>
    <t>увеличение стоимости строительного материала</t>
  </si>
  <si>
    <t>267</t>
  </si>
  <si>
    <t>Начальник управления образования, спорта и физической культуры администрации города Орла</t>
  </si>
  <si>
    <t>А.И.Сергеева</t>
  </si>
  <si>
    <t>декабря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</si>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</sst>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2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vertical="top" wrapText="1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wrapText="1"/>
    </xf>
    <xf numFmtId="4" fontId="1" fillId="2" borderId="10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4" fontId="1" fillId="2" borderId="37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13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49" fontId="6" fillId="2" borderId="38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1" fillId="2" borderId="7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left" wrapText="1" indent="3"/>
    </xf>
    <xf numFmtId="4" fontId="6" fillId="2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2" borderId="4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 wrapText="1"/>
    </xf>
    <xf numFmtId="4" fontId="1" fillId="2" borderId="13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2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49" fontId="6" fillId="0" borderId="2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/>
    </xf>
    <xf numFmtId="49" fontId="1" fillId="0" borderId="3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2" borderId="24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" fontId="1" fillId="0" borderId="26" xfId="0" applyNumberFormat="1" applyFont="1" applyFill="1" applyBorder="1" applyAlignment="1">
      <alignment horizontal="center"/>
    </xf>
    <xf numFmtId="4" fontId="6" fillId="2" borderId="24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3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top"/>
    </xf>
    <xf numFmtId="49" fontId="15" fillId="2" borderId="3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center" vertical="top"/>
    </xf>
    <xf numFmtId="49" fontId="6" fillId="2" borderId="2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4" fontId="1" fillId="0" borderId="16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8" fillId="0" borderId="0" xfId="0" applyNumberFormat="1" applyFont="1" applyFill="1" applyBorder="1" applyAlignment="1">
      <alignment horizontal="justify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" fontId="1" fillId="0" borderId="15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6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4" fillId="0" borderId="0" xfId="0" applyNumberFormat="1" applyFont="1" applyFill="1" applyBorder="1" applyAlignment="1">
      <alignment horizontal="center" vertical="top"/>
    </xf>
    <xf numFmtId="49" fontId="1" fillId="0" borderId="20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4" fontId="1" fillId="0" borderId="12" xfId="0" applyNumberFormat="1" applyFont="1" applyFill="1" applyBorder="1" applyAlignment="1">
      <alignment horizontal="left"/>
    </xf>
    <xf numFmtId="49" fontId="1" fillId="0" borderId="3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135"/>
  <sheetViews>
    <sheetView tabSelected="1" view="pageBreakPreview" topLeftCell="A12" zoomScale="80" zoomScaleNormal="90" zoomScaleSheetLayoutView="80" workbookViewId="0">
      <selection activeCell="CR99" sqref="CR99:DD109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68" width="0.85546875" style="1"/>
    <col min="69" max="69" width="0.140625" style="1" customWidth="1"/>
    <col min="70" max="75" width="0.85546875" style="1"/>
    <col min="76" max="77" width="0.85546875" style="1" customWidth="1"/>
    <col min="78" max="93" width="0.85546875" style="1"/>
    <col min="94" max="94" width="0.85546875" style="86" customWidth="1"/>
    <col min="95" max="95" width="0.7109375" style="86" customWidth="1"/>
    <col min="96" max="108" width="0.85546875" style="86"/>
    <col min="109" max="109" width="11.140625" style="86" customWidth="1"/>
    <col min="110" max="110" width="11.28515625" style="86" customWidth="1"/>
    <col min="111" max="111" width="6.7109375" style="86" customWidth="1"/>
    <col min="112" max="112" width="11" style="86" customWidth="1"/>
    <col min="113" max="115" width="0.85546875" style="86"/>
    <col min="116" max="123" width="0.85546875" style="1"/>
    <col min="124" max="124" width="2.28515625" style="1" customWidth="1"/>
    <col min="125" max="125" width="0.85546875" style="1" hidden="1" customWidth="1"/>
    <col min="126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3.7109375" style="1" customWidth="1"/>
    <col min="165" max="175" width="0.85546875" style="1"/>
    <col min="176" max="176" width="2.7109375" style="1" customWidth="1"/>
    <col min="177" max="177" width="0.85546875" style="1" hidden="1" customWidth="1"/>
    <col min="178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1.570312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4" width="0.85546875" style="1"/>
    <col min="215" max="215" width="1.85546875" style="1" customWidth="1"/>
    <col min="216" max="216" width="2.28515625" style="1" customWidth="1"/>
    <col min="217" max="224" width="0.85546875" style="1"/>
    <col min="225" max="225" width="4.7109375" style="1" customWidth="1"/>
    <col min="226" max="226" width="0.28515625" style="1" hidden="1" customWidth="1"/>
    <col min="227" max="228" width="0.85546875" style="1" hidden="1" customWidth="1"/>
    <col min="229" max="229" width="0.28515625" style="1" customWidth="1"/>
    <col min="230" max="237" width="0.85546875" style="1"/>
    <col min="238" max="238" width="0.5703125" style="1" customWidth="1"/>
    <col min="239" max="239" width="0.42578125" style="1" hidden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0.28515625" style="1" customWidth="1"/>
    <col min="244" max="244" width="1.28515625" style="1" customWidth="1"/>
    <col min="245" max="16384" width="0.85546875" style="1"/>
  </cols>
  <sheetData>
    <row r="1" spans="49:261" s="5" customFormat="1" ht="10.5" hidden="1" x14ac:dyDescent="0.2"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261" t="s">
        <v>0</v>
      </c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1"/>
      <c r="GR1" s="261"/>
      <c r="GS1" s="261"/>
      <c r="GT1" s="261"/>
      <c r="GU1" s="261"/>
      <c r="GV1" s="261"/>
      <c r="GW1" s="261"/>
      <c r="GX1" s="261"/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</row>
    <row r="2" spans="49:261" s="5" customFormat="1" ht="42" hidden="1" customHeight="1" x14ac:dyDescent="0.2"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262" t="s">
        <v>117</v>
      </c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</row>
    <row r="3" spans="49:261" ht="12.75" hidden="1" customHeight="1" x14ac:dyDescent="0.2">
      <c r="DA3" s="263" t="s">
        <v>184</v>
      </c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  <c r="HD3" s="263"/>
      <c r="HE3" s="263"/>
      <c r="HF3" s="263"/>
      <c r="HG3" s="263"/>
      <c r="HH3" s="263"/>
      <c r="HI3" s="263"/>
      <c r="HJ3" s="263"/>
      <c r="HK3" s="263"/>
      <c r="HL3" s="263"/>
      <c r="HM3" s="263"/>
      <c r="HN3" s="263"/>
      <c r="HO3" s="263"/>
      <c r="HP3" s="263"/>
      <c r="HQ3" s="263"/>
      <c r="HR3" s="263"/>
      <c r="HS3" s="263"/>
      <c r="HT3" s="263"/>
      <c r="HU3" s="263"/>
      <c r="HV3" s="263"/>
      <c r="HW3" s="263"/>
      <c r="HX3" s="263"/>
      <c r="HY3" s="263"/>
      <c r="HZ3" s="263"/>
      <c r="IA3" s="263"/>
      <c r="IB3" s="263"/>
      <c r="IC3" s="263"/>
      <c r="ID3" s="263"/>
      <c r="IE3" s="263"/>
      <c r="IF3" s="263"/>
      <c r="IG3" s="263"/>
      <c r="IH3" s="263"/>
    </row>
    <row r="4" spans="49:261" ht="6" hidden="1" customHeight="1" x14ac:dyDescent="0.2"/>
    <row r="5" spans="49:261" s="5" customFormat="1" ht="10.5" hidden="1" customHeight="1" x14ac:dyDescent="0.2"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261" t="s">
        <v>16</v>
      </c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  <c r="HK5" s="261"/>
      <c r="HL5" s="261"/>
      <c r="HM5" s="261"/>
      <c r="HN5" s="261"/>
      <c r="HO5" s="261"/>
      <c r="HP5" s="261"/>
      <c r="HQ5" s="261"/>
      <c r="HR5" s="261"/>
      <c r="HS5" s="261"/>
      <c r="HT5" s="261"/>
      <c r="HU5" s="261"/>
      <c r="HV5" s="261"/>
      <c r="HW5" s="261"/>
      <c r="HX5" s="261"/>
      <c r="HY5" s="261"/>
      <c r="HZ5" s="261"/>
      <c r="IA5" s="261"/>
      <c r="IB5" s="261"/>
      <c r="IC5" s="261"/>
      <c r="ID5" s="261"/>
      <c r="IE5" s="261"/>
      <c r="IF5" s="261"/>
      <c r="IG5" s="261"/>
      <c r="IH5" s="261"/>
    </row>
    <row r="6" spans="49:261" ht="8.25" customHeight="1" x14ac:dyDescent="0.2"/>
    <row r="7" spans="49:261" s="5" customFormat="1" ht="12.75" x14ac:dyDescent="0.2"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V7" s="73"/>
      <c r="DW7" s="73"/>
      <c r="DX7" s="73"/>
      <c r="DY7" s="73"/>
      <c r="DZ7" s="260" t="s">
        <v>21</v>
      </c>
      <c r="EA7" s="260"/>
      <c r="EB7" s="260"/>
      <c r="EC7" s="260"/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60"/>
      <c r="GD7" s="260"/>
      <c r="GE7" s="260"/>
      <c r="GF7" s="260"/>
      <c r="GG7" s="260"/>
      <c r="GH7" s="260"/>
      <c r="GI7" s="260"/>
      <c r="GJ7" s="260"/>
      <c r="GK7" s="260"/>
      <c r="GL7" s="260"/>
      <c r="GM7" s="260"/>
      <c r="GN7" s="260"/>
      <c r="GO7" s="260"/>
      <c r="GP7" s="260"/>
      <c r="GQ7" s="260"/>
      <c r="GR7" s="260"/>
      <c r="GS7" s="260"/>
      <c r="GT7" s="260"/>
      <c r="GU7" s="260"/>
      <c r="GV7" s="260"/>
      <c r="GW7" s="260"/>
      <c r="GX7" s="260"/>
      <c r="GY7" s="260"/>
      <c r="GZ7" s="260"/>
      <c r="HA7" s="260"/>
      <c r="HB7" s="260"/>
      <c r="HC7" s="260"/>
      <c r="HD7" s="260"/>
      <c r="HE7" s="260"/>
      <c r="HF7" s="260"/>
      <c r="HG7" s="260"/>
      <c r="HH7" s="260"/>
      <c r="HI7" s="260"/>
      <c r="HJ7" s="260"/>
      <c r="HK7" s="260"/>
      <c r="HL7" s="260"/>
      <c r="HM7" s="260"/>
      <c r="HN7" s="260"/>
      <c r="HO7" s="260"/>
      <c r="HP7" s="260"/>
      <c r="HQ7" s="260"/>
      <c r="HR7" s="260"/>
      <c r="HS7" s="260"/>
      <c r="HT7" s="260"/>
      <c r="HU7" s="260"/>
      <c r="HV7" s="260"/>
      <c r="HW7" s="260"/>
      <c r="HX7" s="260"/>
      <c r="HY7" s="260"/>
      <c r="HZ7" s="260"/>
      <c r="IA7" s="260"/>
      <c r="IB7" s="260"/>
      <c r="IC7" s="260"/>
      <c r="ID7" s="260"/>
      <c r="IE7" s="260"/>
      <c r="IF7" s="260"/>
      <c r="IG7" s="260"/>
      <c r="IH7" s="260"/>
    </row>
    <row r="8" spans="49:261" s="5" customFormat="1" ht="12.75" x14ac:dyDescent="0.2"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V8" s="73"/>
      <c r="DW8" s="73"/>
      <c r="DX8" s="73"/>
      <c r="DY8" s="73"/>
      <c r="DZ8" s="280" t="s">
        <v>343</v>
      </c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</row>
    <row r="9" spans="49:261" s="6" customFormat="1" ht="10.5" customHeight="1" x14ac:dyDescent="0.2"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V9" s="73"/>
      <c r="DW9" s="73"/>
      <c r="DX9" s="73"/>
      <c r="DY9" s="73"/>
      <c r="DZ9" s="277" t="s">
        <v>17</v>
      </c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7"/>
      <c r="GZ9" s="277"/>
      <c r="HA9" s="277"/>
      <c r="HB9" s="277"/>
      <c r="HC9" s="277"/>
      <c r="HD9" s="277"/>
      <c r="HE9" s="277"/>
      <c r="HF9" s="277"/>
      <c r="HG9" s="277"/>
      <c r="HH9" s="277"/>
      <c r="HI9" s="277"/>
      <c r="HJ9" s="277"/>
      <c r="HK9" s="277"/>
      <c r="HL9" s="277"/>
      <c r="HM9" s="277"/>
      <c r="HN9" s="277"/>
      <c r="HO9" s="277"/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  <c r="IF9" s="277"/>
      <c r="IG9" s="277"/>
      <c r="IH9" s="277"/>
    </row>
    <row r="10" spans="49:261" s="6" customFormat="1" ht="10.5" customHeight="1" x14ac:dyDescent="0.15"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  <c r="IA10" s="265"/>
      <c r="IB10" s="265"/>
      <c r="IC10" s="265"/>
      <c r="ID10" s="265"/>
      <c r="IE10" s="265"/>
      <c r="IF10" s="265"/>
      <c r="IG10" s="265"/>
      <c r="IH10" s="265"/>
    </row>
    <row r="11" spans="49:261" s="5" customFormat="1" ht="12.75" x14ac:dyDescent="0.2"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V11" s="73"/>
      <c r="DW11" s="73"/>
      <c r="DX11" s="73"/>
      <c r="DY11" s="73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74"/>
      <c r="GJ11" s="74"/>
      <c r="GK11" s="74"/>
      <c r="GL11" s="74"/>
      <c r="GM11" s="74"/>
      <c r="GN11" s="74"/>
      <c r="GO11" s="74"/>
      <c r="GP11" s="74"/>
      <c r="GQ11" s="74"/>
      <c r="GR11" s="280" t="s">
        <v>344</v>
      </c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77"/>
      <c r="IF11" s="77"/>
      <c r="IG11" s="77"/>
      <c r="IH11" s="77"/>
    </row>
    <row r="12" spans="49:261" s="6" customFormat="1" ht="10.5" customHeight="1" x14ac:dyDescent="0.2"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V12" s="73"/>
      <c r="DW12" s="73"/>
      <c r="DX12" s="73"/>
      <c r="DY12" s="73"/>
      <c r="DZ12" s="277" t="s">
        <v>18</v>
      </c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308"/>
      <c r="GJ12" s="308"/>
      <c r="GK12" s="308"/>
      <c r="GL12" s="308"/>
      <c r="GM12" s="308"/>
      <c r="GN12" s="308"/>
      <c r="GO12" s="308"/>
      <c r="GP12" s="308"/>
      <c r="GQ12" s="308"/>
      <c r="GR12" s="308" t="s">
        <v>19</v>
      </c>
      <c r="GS12" s="308"/>
      <c r="GT12" s="308"/>
      <c r="GU12" s="308"/>
      <c r="GV12" s="308"/>
      <c r="GW12" s="308"/>
      <c r="GX12" s="308"/>
      <c r="GY12" s="308"/>
      <c r="GZ12" s="308"/>
      <c r="HA12" s="308"/>
      <c r="HB12" s="308"/>
      <c r="HC12" s="308"/>
      <c r="HD12" s="308"/>
      <c r="HE12" s="308"/>
      <c r="HF12" s="308"/>
      <c r="HG12" s="308"/>
      <c r="HH12" s="308"/>
      <c r="HI12" s="308"/>
      <c r="HJ12" s="308"/>
      <c r="HK12" s="308"/>
      <c r="HL12" s="308"/>
      <c r="HM12" s="308"/>
      <c r="HN12" s="308"/>
      <c r="HO12" s="308"/>
      <c r="HP12" s="308"/>
      <c r="HQ12" s="308"/>
      <c r="HR12" s="308"/>
      <c r="HS12" s="308"/>
      <c r="HT12" s="308"/>
      <c r="HU12" s="308"/>
      <c r="HV12" s="308"/>
      <c r="HW12" s="308"/>
      <c r="HX12" s="308"/>
      <c r="HY12" s="308"/>
      <c r="HZ12" s="308"/>
      <c r="IA12" s="308"/>
      <c r="IB12" s="308"/>
      <c r="IC12" s="308"/>
      <c r="ID12" s="308"/>
      <c r="IE12" s="308"/>
      <c r="IF12" s="308"/>
      <c r="IG12" s="308"/>
      <c r="IH12" s="308"/>
    </row>
    <row r="13" spans="49:261" s="5" customFormat="1" ht="12.75" x14ac:dyDescent="0.2"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V13" s="73"/>
      <c r="DW13" s="73"/>
      <c r="DX13" s="73"/>
      <c r="DY13" s="73"/>
      <c r="DZ13" s="266" t="s">
        <v>20</v>
      </c>
      <c r="EA13" s="266"/>
      <c r="EB13" s="267" t="s">
        <v>346</v>
      </c>
      <c r="EC13" s="267"/>
      <c r="ED13" s="267"/>
      <c r="EE13" s="268" t="s">
        <v>20</v>
      </c>
      <c r="EF13" s="268"/>
      <c r="EG13" s="73"/>
      <c r="EH13" s="267" t="s">
        <v>345</v>
      </c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78"/>
      <c r="FW13" s="78"/>
      <c r="FX13" s="78"/>
      <c r="FY13" s="78"/>
      <c r="FZ13" s="74">
        <v>20</v>
      </c>
      <c r="GA13" s="260">
        <v>20</v>
      </c>
      <c r="GB13" s="260"/>
      <c r="GC13" s="260"/>
      <c r="GD13" s="260"/>
      <c r="GE13" s="264" t="s">
        <v>269</v>
      </c>
      <c r="GF13" s="264"/>
      <c r="GG13" s="264"/>
      <c r="GH13" s="5" t="s">
        <v>293</v>
      </c>
      <c r="GI13" s="73"/>
      <c r="GJ13" s="73"/>
      <c r="GK13" s="73"/>
      <c r="GL13" s="73"/>
      <c r="GM13" s="73"/>
      <c r="GN13" s="73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JA13" s="38"/>
    </row>
    <row r="14" spans="49:261" ht="8.25" customHeight="1" x14ac:dyDescent="0.2">
      <c r="FV14" s="37"/>
      <c r="FW14" s="37"/>
      <c r="FX14" s="37"/>
      <c r="FY14" s="37"/>
      <c r="GM14" s="37"/>
      <c r="GN14" s="37"/>
      <c r="GO14" s="37"/>
      <c r="GP14" s="37"/>
    </row>
    <row r="15" spans="49:261" s="7" customFormat="1" ht="12.75" customHeight="1" x14ac:dyDescent="0.2">
      <c r="AW15" s="44" t="s">
        <v>23</v>
      </c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2"/>
      <c r="CK15" s="72"/>
      <c r="CL15" s="72"/>
      <c r="CM15" s="72"/>
      <c r="CN15" s="72"/>
      <c r="CO15" s="72"/>
      <c r="CP15" s="91"/>
      <c r="CQ15" s="92"/>
      <c r="CR15" s="91"/>
      <c r="CS15" s="91"/>
      <c r="CT15" s="309" t="s">
        <v>269</v>
      </c>
      <c r="CU15" s="309"/>
      <c r="CV15" s="309"/>
      <c r="CW15" s="310" t="s">
        <v>5</v>
      </c>
      <c r="CX15" s="310"/>
      <c r="CY15" s="310"/>
      <c r="CZ15" s="310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FC15" s="36"/>
      <c r="FD15" s="36"/>
      <c r="FE15" s="36"/>
      <c r="FF15" s="36"/>
      <c r="FG15" s="36"/>
      <c r="FH15" s="36"/>
      <c r="FI15" s="281"/>
      <c r="FJ15" s="281"/>
      <c r="FK15" s="281"/>
      <c r="FL15" s="282"/>
      <c r="FM15" s="282"/>
      <c r="FN15" s="282"/>
      <c r="FO15" s="282"/>
    </row>
    <row r="16" spans="49:261" s="7" customFormat="1" ht="12.75" customHeight="1" x14ac:dyDescent="0.2">
      <c r="AW16" s="53"/>
      <c r="AX16" s="286" t="s">
        <v>277</v>
      </c>
      <c r="AY16" s="286"/>
      <c r="AZ16" s="286"/>
      <c r="BA16" s="286"/>
      <c r="BB16" s="286"/>
      <c r="BC16" s="286"/>
      <c r="BD16" s="286"/>
      <c r="BE16" s="286"/>
      <c r="BF16" s="76" t="s">
        <v>269</v>
      </c>
      <c r="BG16" s="76"/>
      <c r="BH16" s="76"/>
      <c r="BJ16" s="286" t="s">
        <v>24</v>
      </c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69" t="s">
        <v>320</v>
      </c>
      <c r="CL16" s="269"/>
      <c r="CM16" s="269"/>
      <c r="CO16" s="345" t="s">
        <v>25</v>
      </c>
      <c r="CP16" s="345"/>
      <c r="CQ16" s="345"/>
      <c r="CR16" s="345"/>
      <c r="CS16" s="345"/>
      <c r="CT16" s="94" t="s">
        <v>321</v>
      </c>
      <c r="CU16" s="95"/>
      <c r="CV16" s="95"/>
      <c r="CW16" s="95"/>
      <c r="CX16" s="95"/>
      <c r="CY16" s="95"/>
      <c r="CZ16" s="95"/>
      <c r="DA16" s="95"/>
      <c r="DB16" s="95"/>
      <c r="DC16" s="95"/>
      <c r="DD16" s="93"/>
      <c r="DE16" s="93"/>
      <c r="DF16" s="93"/>
      <c r="DG16" s="93"/>
      <c r="DH16" s="93"/>
      <c r="DI16" s="93"/>
      <c r="DJ16" s="93"/>
      <c r="DK16" s="93"/>
      <c r="DL16" s="36"/>
      <c r="DM16" s="36"/>
      <c r="DN16" s="36"/>
      <c r="DO16" s="36"/>
      <c r="DP16" s="36"/>
      <c r="GK16" s="268" t="s">
        <v>5</v>
      </c>
      <c r="GL16" s="268"/>
      <c r="GM16" s="268"/>
      <c r="HV16" s="321" t="s">
        <v>22</v>
      </c>
      <c r="HW16" s="322"/>
      <c r="HX16" s="322"/>
      <c r="HY16" s="322"/>
      <c r="HZ16" s="322"/>
      <c r="IA16" s="322"/>
      <c r="IB16" s="322"/>
      <c r="IC16" s="322"/>
      <c r="ID16" s="322"/>
      <c r="IE16" s="322"/>
      <c r="IF16" s="322"/>
      <c r="IG16" s="322"/>
      <c r="IH16" s="323"/>
    </row>
    <row r="17" spans="1:243" ht="12.75" x14ac:dyDescent="0.2"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96"/>
      <c r="CQ17" s="96"/>
      <c r="CR17" s="96"/>
      <c r="CS17" s="96"/>
      <c r="CT17" s="97"/>
      <c r="CU17" s="97"/>
      <c r="CV17" s="97"/>
      <c r="HV17" s="324"/>
      <c r="HW17" s="325"/>
      <c r="HX17" s="325"/>
      <c r="HY17" s="325"/>
      <c r="HZ17" s="325"/>
      <c r="IA17" s="325"/>
      <c r="IB17" s="325"/>
      <c r="IC17" s="325"/>
      <c r="ID17" s="325"/>
      <c r="IE17" s="325"/>
      <c r="IF17" s="325"/>
      <c r="IG17" s="325"/>
      <c r="IH17" s="326"/>
    </row>
    <row r="18" spans="1:243" ht="12.75" customHeight="1" x14ac:dyDescent="0.2">
      <c r="AX18" s="73"/>
      <c r="AY18" s="73"/>
      <c r="AZ18" s="73"/>
      <c r="BA18" s="73"/>
      <c r="BB18" s="73"/>
      <c r="BC18" s="73"/>
      <c r="BD18" s="73"/>
      <c r="BE18" s="73"/>
      <c r="BF18" s="260" t="s">
        <v>35</v>
      </c>
      <c r="BG18" s="260"/>
      <c r="BH18" s="260"/>
      <c r="BI18" s="260"/>
      <c r="BJ18" s="260"/>
      <c r="BK18" s="267" t="s">
        <v>346</v>
      </c>
      <c r="BL18" s="267"/>
      <c r="BM18" s="267"/>
      <c r="BN18" s="268" t="s">
        <v>20</v>
      </c>
      <c r="BO18" s="268"/>
      <c r="BP18" s="73"/>
      <c r="BQ18" s="267" t="s">
        <v>345</v>
      </c>
      <c r="BR18" s="267"/>
      <c r="BS18" s="267"/>
      <c r="BT18" s="267"/>
      <c r="BU18" s="267"/>
      <c r="BV18" s="267"/>
      <c r="BW18" s="267"/>
      <c r="BX18" s="267"/>
      <c r="BY18" s="267"/>
      <c r="BZ18" s="74">
        <v>20</v>
      </c>
      <c r="CA18" s="74"/>
      <c r="CB18" s="260">
        <v>20</v>
      </c>
      <c r="CC18" s="260"/>
      <c r="CD18" s="260"/>
      <c r="CE18" s="260"/>
      <c r="CF18" s="75" t="s">
        <v>269</v>
      </c>
      <c r="CG18" s="75"/>
      <c r="CH18" s="75"/>
      <c r="CI18" s="74" t="s">
        <v>292</v>
      </c>
      <c r="CJ18" s="74"/>
      <c r="CK18" s="73"/>
      <c r="CL18" s="73"/>
      <c r="CO18" s="73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HR18" s="8" t="s">
        <v>26</v>
      </c>
      <c r="HT18" s="8"/>
      <c r="HV18" s="327">
        <v>45654</v>
      </c>
      <c r="HW18" s="328"/>
      <c r="HX18" s="328"/>
      <c r="HY18" s="328"/>
      <c r="HZ18" s="328"/>
      <c r="IA18" s="328"/>
      <c r="IB18" s="328"/>
      <c r="IC18" s="328"/>
      <c r="ID18" s="328"/>
      <c r="IE18" s="328"/>
      <c r="IF18" s="328"/>
      <c r="IG18" s="328"/>
      <c r="IH18" s="329"/>
    </row>
    <row r="19" spans="1:243" ht="16.5" customHeight="1" x14ac:dyDescent="0.2">
      <c r="A19" s="317" t="s">
        <v>29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EO19" s="59"/>
      <c r="GP19" s="37"/>
      <c r="HR19" s="8" t="s">
        <v>27</v>
      </c>
      <c r="HT19" s="8"/>
      <c r="HV19" s="270">
        <v>54301194</v>
      </c>
      <c r="HW19" s="254"/>
      <c r="HX19" s="254"/>
      <c r="HY19" s="254"/>
      <c r="HZ19" s="254"/>
      <c r="IA19" s="254"/>
      <c r="IB19" s="254"/>
      <c r="IC19" s="254"/>
      <c r="ID19" s="254"/>
      <c r="IE19" s="254"/>
      <c r="IF19" s="254"/>
      <c r="IG19" s="254"/>
      <c r="IH19" s="255"/>
    </row>
    <row r="20" spans="1:243" ht="15" customHeight="1" x14ac:dyDescent="0.25">
      <c r="A20" s="59" t="s">
        <v>30</v>
      </c>
      <c r="B20" s="5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342" t="s">
        <v>260</v>
      </c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HR20" s="8" t="s">
        <v>28</v>
      </c>
      <c r="HT20" s="8"/>
      <c r="HV20" s="270">
        <v>871</v>
      </c>
      <c r="HW20" s="254"/>
      <c r="HX20" s="254"/>
      <c r="HY20" s="254"/>
      <c r="HZ20" s="254"/>
      <c r="IA20" s="254"/>
      <c r="IB20" s="254"/>
      <c r="IC20" s="254"/>
      <c r="ID20" s="254"/>
      <c r="IE20" s="254"/>
      <c r="IF20" s="254"/>
      <c r="IG20" s="254"/>
      <c r="IH20" s="255"/>
    </row>
    <row r="21" spans="1:243" x14ac:dyDescent="0.2">
      <c r="HR21" s="8" t="s">
        <v>27</v>
      </c>
      <c r="HT21" s="8"/>
      <c r="HV21" s="270" t="s">
        <v>308</v>
      </c>
      <c r="HW21" s="254"/>
      <c r="HX21" s="254"/>
      <c r="HY21" s="254"/>
      <c r="HZ21" s="254"/>
      <c r="IA21" s="254"/>
      <c r="IB21" s="254"/>
      <c r="IC21" s="254"/>
      <c r="ID21" s="254"/>
      <c r="IE21" s="254"/>
      <c r="IF21" s="254"/>
      <c r="IG21" s="254"/>
      <c r="IH21" s="255"/>
    </row>
    <row r="22" spans="1:243" x14ac:dyDescent="0.2">
      <c r="HR22" s="8" t="s">
        <v>31</v>
      </c>
      <c r="HT22" s="8"/>
      <c r="HV22" s="270">
        <v>5752011255</v>
      </c>
      <c r="HW22" s="254"/>
      <c r="HX22" s="254"/>
      <c r="HY22" s="254"/>
      <c r="HZ22" s="254"/>
      <c r="IA22" s="254"/>
      <c r="IB22" s="254"/>
      <c r="IC22" s="254"/>
      <c r="ID22" s="254"/>
      <c r="IE22" s="254"/>
      <c r="IF22" s="254"/>
      <c r="IG22" s="254"/>
      <c r="IH22" s="255"/>
    </row>
    <row r="23" spans="1:243" ht="15" customHeight="1" x14ac:dyDescent="0.25">
      <c r="A23" s="317" t="s">
        <v>185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C23" s="70"/>
      <c r="AD23" s="70"/>
      <c r="AE23" s="70"/>
      <c r="AF23" s="70"/>
      <c r="AG23" s="70"/>
      <c r="AH23" s="70"/>
      <c r="AI23" s="70"/>
      <c r="AJ23" s="70"/>
      <c r="AK23" s="285" t="s">
        <v>298</v>
      </c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285"/>
      <c r="DP23" s="285"/>
      <c r="DQ23" s="285"/>
      <c r="DR23" s="285"/>
      <c r="DS23" s="285"/>
      <c r="DT23" s="285"/>
      <c r="DU23" s="285"/>
      <c r="DV23" s="285"/>
      <c r="DW23" s="285"/>
      <c r="DX23" s="285"/>
      <c r="DY23" s="285"/>
      <c r="DZ23" s="285"/>
      <c r="EA23" s="285"/>
      <c r="EB23" s="285"/>
      <c r="EC23" s="285"/>
      <c r="ED23" s="285"/>
      <c r="EE23" s="285"/>
      <c r="EF23" s="285"/>
      <c r="EG23" s="285"/>
      <c r="EH23" s="285"/>
      <c r="EI23" s="285"/>
      <c r="EJ23" s="285"/>
      <c r="EK23" s="285"/>
      <c r="EL23" s="285"/>
      <c r="EM23" s="285"/>
      <c r="EN23" s="285"/>
      <c r="EO23" s="285"/>
      <c r="EP23" s="285"/>
      <c r="EQ23" s="285"/>
      <c r="ER23" s="285"/>
      <c r="ES23" s="285"/>
      <c r="ET23" s="285"/>
      <c r="EU23" s="285"/>
      <c r="EV23" s="285"/>
      <c r="EW23" s="285"/>
      <c r="EX23" s="285"/>
      <c r="EY23" s="285"/>
      <c r="EZ23" s="285"/>
      <c r="FA23" s="285"/>
      <c r="FB23" s="285"/>
      <c r="FC23" s="285"/>
      <c r="FD23" s="285"/>
      <c r="FE23" s="285"/>
      <c r="FF23" s="285"/>
      <c r="FG23" s="285"/>
      <c r="FH23" s="285"/>
      <c r="FI23" s="285"/>
      <c r="FJ23" s="285"/>
      <c r="FK23" s="285"/>
      <c r="FL23" s="285"/>
      <c r="FM23" s="285"/>
      <c r="FN23" s="285"/>
      <c r="FO23" s="285"/>
      <c r="FP23" s="285"/>
      <c r="FQ23" s="285"/>
      <c r="FR23" s="285"/>
      <c r="FS23" s="285"/>
      <c r="FT23" s="285"/>
      <c r="FU23" s="285"/>
      <c r="HR23" s="8" t="s">
        <v>32</v>
      </c>
      <c r="HT23" s="8"/>
      <c r="HV23" s="270">
        <v>575201001</v>
      </c>
      <c r="HW23" s="254"/>
      <c r="HX23" s="254"/>
      <c r="HY23" s="254"/>
      <c r="HZ23" s="254"/>
      <c r="IA23" s="254"/>
      <c r="IB23" s="254"/>
      <c r="IC23" s="254"/>
      <c r="ID23" s="254"/>
      <c r="IE23" s="254"/>
      <c r="IF23" s="254"/>
      <c r="IG23" s="254"/>
      <c r="IH23" s="255"/>
    </row>
    <row r="24" spans="1:243" ht="15" customHeight="1" x14ac:dyDescent="0.2">
      <c r="A24" s="1" t="s">
        <v>34</v>
      </c>
      <c r="AC24" s="59"/>
      <c r="AD24" s="59"/>
      <c r="AE24" s="59"/>
      <c r="AF24" s="59"/>
      <c r="AG24" s="59"/>
      <c r="AH24" s="59"/>
      <c r="AI24" s="59"/>
      <c r="AJ24" s="59"/>
      <c r="AK24" s="59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HR24" s="8" t="s">
        <v>33</v>
      </c>
      <c r="HT24" s="8"/>
      <c r="HV24" s="270">
        <v>383</v>
      </c>
      <c r="HW24" s="254"/>
      <c r="HX24" s="254"/>
      <c r="HY24" s="254"/>
      <c r="HZ24" s="254"/>
      <c r="IA24" s="254"/>
      <c r="IB24" s="254"/>
      <c r="IC24" s="254"/>
      <c r="ID24" s="254"/>
      <c r="IE24" s="254"/>
      <c r="IF24" s="254"/>
      <c r="IG24" s="254"/>
      <c r="IH24" s="255"/>
    </row>
    <row r="25" spans="1:243" ht="8.25" customHeight="1" x14ac:dyDescent="0.2"/>
    <row r="26" spans="1:243" s="25" customFormat="1" ht="11.25" customHeight="1" x14ac:dyDescent="0.15">
      <c r="A26" s="316" t="s">
        <v>248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6"/>
      <c r="EV26" s="316"/>
      <c r="EW26" s="316"/>
      <c r="EX26" s="316"/>
      <c r="EY26" s="316"/>
      <c r="EZ26" s="316"/>
      <c r="FA26" s="316"/>
      <c r="FB26" s="316"/>
      <c r="FC26" s="316"/>
      <c r="FD26" s="316"/>
      <c r="FE26" s="316"/>
      <c r="FF26" s="316"/>
      <c r="FG26" s="316"/>
      <c r="FH26" s="316"/>
      <c r="FI26" s="316"/>
      <c r="FJ26" s="316"/>
      <c r="FK26" s="316"/>
      <c r="FL26" s="316"/>
      <c r="FM26" s="316"/>
      <c r="FN26" s="316"/>
      <c r="FO26" s="316"/>
      <c r="FP26" s="316"/>
      <c r="FQ26" s="316"/>
      <c r="FR26" s="316"/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</row>
    <row r="27" spans="1:243" s="9" customFormat="1" ht="12" customHeight="1" x14ac:dyDescent="0.15">
      <c r="A27" s="346" t="s">
        <v>36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6"/>
      <c r="CF27" s="346"/>
      <c r="CG27" s="346"/>
      <c r="CH27" s="346"/>
      <c r="CI27" s="346"/>
      <c r="CJ27" s="346"/>
      <c r="CK27" s="346"/>
      <c r="CL27" s="346"/>
      <c r="CM27" s="346"/>
      <c r="CN27" s="346"/>
      <c r="CO27" s="346"/>
      <c r="CP27" s="346"/>
      <c r="CQ27" s="346"/>
      <c r="CR27" s="346"/>
      <c r="CS27" s="346"/>
      <c r="CT27" s="346"/>
      <c r="CU27" s="346"/>
      <c r="CV27" s="346"/>
      <c r="CW27" s="346"/>
      <c r="CX27" s="346"/>
      <c r="CY27" s="346"/>
      <c r="CZ27" s="346"/>
      <c r="DA27" s="346"/>
      <c r="DB27" s="346"/>
      <c r="DC27" s="346"/>
      <c r="DD27" s="346"/>
      <c r="DE27" s="346"/>
      <c r="DF27" s="346"/>
      <c r="DG27" s="346"/>
      <c r="DH27" s="346"/>
      <c r="DI27" s="346"/>
      <c r="DJ27" s="346"/>
      <c r="DK27" s="346"/>
      <c r="DL27" s="346"/>
      <c r="DM27" s="346"/>
      <c r="DN27" s="346"/>
      <c r="DO27" s="346"/>
      <c r="DP27" s="346"/>
      <c r="DQ27" s="346"/>
      <c r="DR27" s="346"/>
      <c r="DS27" s="346"/>
      <c r="DT27" s="346"/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6"/>
      <c r="EF27" s="346"/>
      <c r="EG27" s="346"/>
      <c r="EH27" s="346"/>
      <c r="EI27" s="346"/>
      <c r="EJ27" s="346"/>
      <c r="EK27" s="346"/>
      <c r="EL27" s="346"/>
      <c r="EM27" s="346"/>
      <c r="EN27" s="346"/>
      <c r="EO27" s="346"/>
      <c r="EP27" s="346"/>
      <c r="EQ27" s="346"/>
      <c r="ER27" s="346"/>
      <c r="ES27" s="346"/>
      <c r="ET27" s="346"/>
      <c r="EU27" s="346"/>
      <c r="EV27" s="346"/>
      <c r="EW27" s="346"/>
      <c r="EX27" s="346"/>
      <c r="EY27" s="346"/>
      <c r="EZ27" s="346"/>
      <c r="FA27" s="346"/>
      <c r="FB27" s="346"/>
      <c r="FC27" s="346"/>
      <c r="FD27" s="346"/>
      <c r="FE27" s="346"/>
      <c r="FF27" s="346"/>
      <c r="FG27" s="346"/>
      <c r="FH27" s="346"/>
      <c r="FI27" s="346"/>
      <c r="FJ27" s="346"/>
      <c r="FK27" s="346"/>
      <c r="FL27" s="346"/>
      <c r="FM27" s="346"/>
      <c r="FN27" s="346"/>
      <c r="FO27" s="346"/>
      <c r="FP27" s="346"/>
      <c r="FQ27" s="346"/>
      <c r="FR27" s="346"/>
      <c r="FS27" s="346"/>
      <c r="FT27" s="346"/>
      <c r="FU27" s="346"/>
      <c r="FV27" s="346"/>
      <c r="FW27" s="346"/>
      <c r="FX27" s="346"/>
      <c r="FY27" s="346"/>
      <c r="FZ27" s="346"/>
      <c r="GA27" s="346"/>
      <c r="GB27" s="346"/>
      <c r="GC27" s="346"/>
      <c r="GD27" s="346"/>
      <c r="GE27" s="346"/>
      <c r="GF27" s="346"/>
      <c r="GG27" s="346"/>
      <c r="GH27" s="346"/>
      <c r="GI27" s="346"/>
      <c r="GJ27" s="346"/>
      <c r="GK27" s="346"/>
      <c r="GL27" s="346"/>
      <c r="GM27" s="346"/>
      <c r="GN27" s="346"/>
      <c r="GO27" s="346"/>
      <c r="GP27" s="346"/>
      <c r="GQ27" s="346"/>
      <c r="GR27" s="346"/>
      <c r="GS27" s="346"/>
      <c r="GT27" s="346"/>
      <c r="GU27" s="346"/>
      <c r="GV27" s="346"/>
      <c r="GW27" s="346"/>
      <c r="GX27" s="346"/>
      <c r="GY27" s="346"/>
      <c r="GZ27" s="346"/>
      <c r="HA27" s="346"/>
      <c r="HB27" s="346"/>
      <c r="HC27" s="346"/>
      <c r="HD27" s="346"/>
      <c r="HE27" s="346"/>
      <c r="HF27" s="346"/>
      <c r="HG27" s="346"/>
      <c r="HH27" s="346"/>
      <c r="HI27" s="346"/>
      <c r="HJ27" s="346"/>
      <c r="HK27" s="346"/>
      <c r="HL27" s="346"/>
      <c r="HM27" s="346"/>
      <c r="HN27" s="346"/>
      <c r="HO27" s="346"/>
      <c r="HP27" s="346"/>
      <c r="HQ27" s="346"/>
      <c r="HR27" s="346"/>
      <c r="HS27" s="346"/>
      <c r="HT27" s="346"/>
      <c r="HU27" s="346"/>
      <c r="HV27" s="346"/>
      <c r="HW27" s="346"/>
      <c r="HX27" s="346"/>
      <c r="HY27" s="346"/>
      <c r="HZ27" s="346"/>
      <c r="IA27" s="346"/>
      <c r="IB27" s="346"/>
      <c r="IC27" s="346"/>
      <c r="ID27" s="346"/>
      <c r="IE27" s="346"/>
      <c r="IF27" s="346"/>
      <c r="IG27" s="346"/>
      <c r="IH27" s="346"/>
    </row>
    <row r="28" spans="1:243" ht="6.75" customHeight="1" thickBot="1" x14ac:dyDescent="0.25"/>
    <row r="29" spans="1:243" ht="18" customHeight="1" x14ac:dyDescent="0.2">
      <c r="A29" s="333" t="s">
        <v>1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5"/>
      <c r="BR29" s="330" t="s">
        <v>2</v>
      </c>
      <c r="BS29" s="271"/>
      <c r="BT29" s="271"/>
      <c r="BU29" s="271"/>
      <c r="BV29" s="271"/>
      <c r="BW29" s="271"/>
      <c r="BX29" s="271"/>
      <c r="BY29" s="271"/>
      <c r="BZ29" s="271" t="s">
        <v>3</v>
      </c>
      <c r="CA29" s="271"/>
      <c r="CB29" s="271"/>
      <c r="CC29" s="271"/>
      <c r="CD29" s="271"/>
      <c r="CE29" s="271"/>
      <c r="CF29" s="271"/>
      <c r="CG29" s="271"/>
      <c r="CH29" s="271"/>
      <c r="CI29" s="271"/>
      <c r="CJ29" s="271" t="s">
        <v>270</v>
      </c>
      <c r="CK29" s="271"/>
      <c r="CL29" s="271"/>
      <c r="CM29" s="271"/>
      <c r="CN29" s="271"/>
      <c r="CO29" s="271"/>
      <c r="CP29" s="271"/>
      <c r="CQ29" s="271"/>
      <c r="CR29" s="318" t="s">
        <v>205</v>
      </c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20"/>
    </row>
    <row r="30" spans="1:243" ht="16.5" customHeight="1" x14ac:dyDescent="0.2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8"/>
      <c r="BR30" s="331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353" t="s">
        <v>322</v>
      </c>
      <c r="CS30" s="354"/>
      <c r="CT30" s="354"/>
      <c r="CU30" s="354"/>
      <c r="CV30" s="354"/>
      <c r="CW30" s="354"/>
      <c r="CX30" s="354"/>
      <c r="CY30" s="354"/>
      <c r="CZ30" s="354"/>
      <c r="DA30" s="354"/>
      <c r="DB30" s="354"/>
      <c r="DC30" s="354"/>
      <c r="DD30" s="355"/>
      <c r="DE30" s="350" t="s">
        <v>191</v>
      </c>
      <c r="DF30" s="351"/>
      <c r="DG30" s="351"/>
      <c r="DH30" s="352"/>
      <c r="DI30" s="289" t="s">
        <v>323</v>
      </c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1"/>
      <c r="DV30" s="287" t="s">
        <v>204</v>
      </c>
      <c r="DW30" s="288"/>
      <c r="DX30" s="288"/>
      <c r="DY30" s="288"/>
      <c r="DZ30" s="288"/>
      <c r="EA30" s="288"/>
      <c r="EB30" s="288"/>
      <c r="EC30" s="288"/>
      <c r="ED30" s="288"/>
      <c r="EE30" s="288"/>
      <c r="EF30" s="288"/>
      <c r="EG30" s="288"/>
      <c r="EH30" s="288"/>
      <c r="EI30" s="288"/>
      <c r="EJ30" s="288"/>
      <c r="EK30" s="288"/>
      <c r="EL30" s="288"/>
      <c r="EM30" s="288"/>
      <c r="EN30" s="288"/>
      <c r="EO30" s="288"/>
      <c r="EP30" s="288"/>
      <c r="EQ30" s="288"/>
      <c r="ER30" s="288"/>
      <c r="ES30" s="288"/>
      <c r="ET30" s="288"/>
      <c r="EU30" s="288"/>
      <c r="EV30" s="288"/>
      <c r="EW30" s="288"/>
      <c r="EX30" s="288"/>
      <c r="EY30" s="288"/>
      <c r="EZ30" s="288"/>
      <c r="FA30" s="288"/>
      <c r="FB30" s="288"/>
      <c r="FC30" s="288"/>
      <c r="FD30" s="288"/>
      <c r="FE30" s="288"/>
      <c r="FF30" s="288"/>
      <c r="FG30" s="288"/>
      <c r="FH30" s="288"/>
      <c r="FI30" s="289" t="s">
        <v>326</v>
      </c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1"/>
      <c r="FV30" s="301" t="s">
        <v>204</v>
      </c>
      <c r="FW30" s="301"/>
      <c r="FX30" s="301"/>
      <c r="FY30" s="301"/>
      <c r="FZ30" s="301"/>
      <c r="GA30" s="301"/>
      <c r="GB30" s="301"/>
      <c r="GC30" s="301"/>
      <c r="GD30" s="301"/>
      <c r="GE30" s="301"/>
      <c r="GF30" s="301"/>
      <c r="GG30" s="301"/>
      <c r="GH30" s="301"/>
      <c r="GI30" s="301"/>
      <c r="GJ30" s="301"/>
      <c r="GK30" s="301"/>
      <c r="GL30" s="301"/>
      <c r="GM30" s="301"/>
      <c r="GN30" s="301"/>
      <c r="GO30" s="301"/>
      <c r="GP30" s="301"/>
      <c r="GQ30" s="301"/>
      <c r="GR30" s="301"/>
      <c r="GS30" s="301"/>
      <c r="GT30" s="301"/>
      <c r="GU30" s="301"/>
      <c r="GV30" s="301"/>
      <c r="GW30" s="301"/>
      <c r="GX30" s="301"/>
      <c r="GY30" s="301"/>
      <c r="GZ30" s="301"/>
      <c r="HA30" s="301"/>
      <c r="HB30" s="301"/>
      <c r="HC30" s="301"/>
      <c r="HD30" s="301"/>
      <c r="HE30" s="301"/>
      <c r="HF30" s="301"/>
      <c r="HG30" s="301"/>
      <c r="HH30" s="301"/>
      <c r="HI30" s="302" t="s">
        <v>6</v>
      </c>
      <c r="HJ30" s="303"/>
      <c r="HK30" s="303"/>
      <c r="HL30" s="303"/>
      <c r="HM30" s="303"/>
      <c r="HN30" s="303"/>
      <c r="HO30" s="303"/>
      <c r="HP30" s="303"/>
      <c r="HQ30" s="303"/>
      <c r="HR30" s="303"/>
      <c r="HS30" s="303"/>
      <c r="HT30" s="303"/>
      <c r="HU30" s="303"/>
      <c r="HV30" s="303"/>
      <c r="HW30" s="303"/>
      <c r="HX30" s="303"/>
      <c r="HY30" s="303"/>
      <c r="HZ30" s="303"/>
      <c r="IA30" s="303"/>
      <c r="IB30" s="303"/>
      <c r="IC30" s="303"/>
      <c r="ID30" s="303"/>
      <c r="IE30" s="303"/>
      <c r="IF30" s="303"/>
      <c r="IG30" s="303"/>
      <c r="IH30" s="304"/>
      <c r="II30" s="39"/>
    </row>
    <row r="31" spans="1:243" ht="25.5" customHeight="1" x14ac:dyDescent="0.2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8"/>
      <c r="BR31" s="331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353"/>
      <c r="CS31" s="354"/>
      <c r="CT31" s="354"/>
      <c r="CU31" s="354"/>
      <c r="CV31" s="354"/>
      <c r="CW31" s="354"/>
      <c r="CX31" s="354"/>
      <c r="CY31" s="354"/>
      <c r="CZ31" s="354"/>
      <c r="DA31" s="354"/>
      <c r="DB31" s="354"/>
      <c r="DC31" s="354"/>
      <c r="DD31" s="355"/>
      <c r="DE31" s="311" t="s">
        <v>186</v>
      </c>
      <c r="DF31" s="311" t="s">
        <v>189</v>
      </c>
      <c r="DG31" s="311"/>
      <c r="DH31" s="311" t="s">
        <v>190</v>
      </c>
      <c r="DI31" s="289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1"/>
      <c r="DV31" s="295" t="s">
        <v>324</v>
      </c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6"/>
      <c r="EW31" s="296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7"/>
      <c r="FI31" s="289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1"/>
      <c r="FV31" s="298" t="s">
        <v>325</v>
      </c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299"/>
      <c r="GM31" s="299"/>
      <c r="GN31" s="299"/>
      <c r="GO31" s="299"/>
      <c r="GP31" s="299"/>
      <c r="GQ31" s="299"/>
      <c r="GR31" s="299"/>
      <c r="GS31" s="299"/>
      <c r="GT31" s="299"/>
      <c r="GU31" s="299"/>
      <c r="GV31" s="299"/>
      <c r="GW31" s="299"/>
      <c r="GX31" s="299"/>
      <c r="GY31" s="299"/>
      <c r="GZ31" s="299"/>
      <c r="HA31" s="299"/>
      <c r="HB31" s="299"/>
      <c r="HC31" s="299"/>
      <c r="HD31" s="299"/>
      <c r="HE31" s="299"/>
      <c r="HF31" s="299"/>
      <c r="HG31" s="299"/>
      <c r="HH31" s="300"/>
      <c r="HI31" s="305"/>
      <c r="HJ31" s="306"/>
      <c r="HK31" s="306"/>
      <c r="HL31" s="306"/>
      <c r="HM31" s="306"/>
      <c r="HN31" s="306"/>
      <c r="HO31" s="306"/>
      <c r="HP31" s="306"/>
      <c r="HQ31" s="306"/>
      <c r="HR31" s="306"/>
      <c r="HS31" s="306"/>
      <c r="HT31" s="306"/>
      <c r="HU31" s="306"/>
      <c r="HV31" s="306"/>
      <c r="HW31" s="306"/>
      <c r="HX31" s="306"/>
      <c r="HY31" s="306"/>
      <c r="HZ31" s="306"/>
      <c r="IA31" s="306"/>
      <c r="IB31" s="306"/>
      <c r="IC31" s="306"/>
      <c r="ID31" s="306"/>
      <c r="IE31" s="306"/>
      <c r="IF31" s="306"/>
      <c r="IG31" s="306"/>
      <c r="IH31" s="307"/>
    </row>
    <row r="32" spans="1:243" ht="34.5" customHeight="1" x14ac:dyDescent="0.2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8"/>
      <c r="BR32" s="331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353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5"/>
      <c r="DE32" s="311"/>
      <c r="DF32" s="311"/>
      <c r="DG32" s="311"/>
      <c r="DH32" s="311"/>
      <c r="DI32" s="289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1"/>
      <c r="DV32" s="229" t="s">
        <v>192</v>
      </c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1"/>
      <c r="EI32" s="229" t="s">
        <v>193</v>
      </c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1"/>
      <c r="EV32" s="229" t="s">
        <v>190</v>
      </c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1"/>
      <c r="FI32" s="289"/>
      <c r="FJ32" s="290"/>
      <c r="FK32" s="290"/>
      <c r="FL32" s="290"/>
      <c r="FM32" s="290"/>
      <c r="FN32" s="290"/>
      <c r="FO32" s="290"/>
      <c r="FP32" s="290"/>
      <c r="FQ32" s="290"/>
      <c r="FR32" s="290"/>
      <c r="FS32" s="290"/>
      <c r="FT32" s="290"/>
      <c r="FU32" s="291"/>
      <c r="FV32" s="229" t="s">
        <v>192</v>
      </c>
      <c r="FW32" s="230"/>
      <c r="FX32" s="230"/>
      <c r="FY32" s="230"/>
      <c r="FZ32" s="230"/>
      <c r="GA32" s="230"/>
      <c r="GB32" s="230"/>
      <c r="GC32" s="230"/>
      <c r="GD32" s="230"/>
      <c r="GE32" s="230"/>
      <c r="GF32" s="230"/>
      <c r="GG32" s="230"/>
      <c r="GH32" s="231"/>
      <c r="GI32" s="229" t="s">
        <v>193</v>
      </c>
      <c r="GJ32" s="230"/>
      <c r="GK32" s="230"/>
      <c r="GL32" s="230"/>
      <c r="GM32" s="230"/>
      <c r="GN32" s="230"/>
      <c r="GO32" s="230"/>
      <c r="GP32" s="230"/>
      <c r="GQ32" s="230"/>
      <c r="GR32" s="230"/>
      <c r="GS32" s="230"/>
      <c r="GT32" s="230"/>
      <c r="GU32" s="231"/>
      <c r="GV32" s="229" t="s">
        <v>190</v>
      </c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1"/>
      <c r="HI32" s="229" t="s">
        <v>192</v>
      </c>
      <c r="HJ32" s="230"/>
      <c r="HK32" s="230"/>
      <c r="HL32" s="230"/>
      <c r="HM32" s="230"/>
      <c r="HN32" s="230"/>
      <c r="HO32" s="230"/>
      <c r="HP32" s="230"/>
      <c r="HQ32" s="230"/>
      <c r="HR32" s="230"/>
      <c r="HS32" s="230"/>
      <c r="HT32" s="230"/>
      <c r="HU32" s="231"/>
      <c r="HV32" s="229" t="s">
        <v>193</v>
      </c>
      <c r="HW32" s="230"/>
      <c r="HX32" s="230"/>
      <c r="HY32" s="230"/>
      <c r="HZ32" s="230"/>
      <c r="IA32" s="230"/>
      <c r="IB32" s="230"/>
      <c r="IC32" s="230"/>
      <c r="ID32" s="230"/>
      <c r="IE32" s="230"/>
      <c r="IF32" s="230"/>
      <c r="IG32" s="230"/>
      <c r="IH32" s="278"/>
    </row>
    <row r="33" spans="1:242" ht="77.25" customHeight="1" thickBot="1" x14ac:dyDescent="0.25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0"/>
      <c r="BP33" s="340"/>
      <c r="BQ33" s="341"/>
      <c r="BR33" s="332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356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8"/>
      <c r="DE33" s="312"/>
      <c r="DF33" s="113" t="s">
        <v>187</v>
      </c>
      <c r="DG33" s="113" t="s">
        <v>188</v>
      </c>
      <c r="DH33" s="312"/>
      <c r="DI33" s="292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4"/>
      <c r="DV33" s="232"/>
      <c r="DW33" s="233"/>
      <c r="DX33" s="233"/>
      <c r="DY33" s="233"/>
      <c r="DZ33" s="233"/>
      <c r="EA33" s="233"/>
      <c r="EB33" s="233"/>
      <c r="EC33" s="233"/>
      <c r="ED33" s="233"/>
      <c r="EE33" s="233"/>
      <c r="EF33" s="233"/>
      <c r="EG33" s="233"/>
      <c r="EH33" s="234"/>
      <c r="EI33" s="232"/>
      <c r="EJ33" s="233"/>
      <c r="EK33" s="233"/>
      <c r="EL33" s="233"/>
      <c r="EM33" s="233"/>
      <c r="EN33" s="233"/>
      <c r="EO33" s="233"/>
      <c r="EP33" s="233"/>
      <c r="EQ33" s="233"/>
      <c r="ER33" s="233"/>
      <c r="ES33" s="233"/>
      <c r="ET33" s="233"/>
      <c r="EU33" s="234"/>
      <c r="EV33" s="232"/>
      <c r="EW33" s="233"/>
      <c r="EX33" s="233"/>
      <c r="EY33" s="233"/>
      <c r="EZ33" s="233"/>
      <c r="FA33" s="233"/>
      <c r="FB33" s="233"/>
      <c r="FC33" s="233"/>
      <c r="FD33" s="233"/>
      <c r="FE33" s="233"/>
      <c r="FF33" s="233"/>
      <c r="FG33" s="233"/>
      <c r="FH33" s="234"/>
      <c r="FI33" s="292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4"/>
      <c r="FV33" s="232"/>
      <c r="FW33" s="233"/>
      <c r="FX33" s="233"/>
      <c r="FY33" s="233"/>
      <c r="FZ33" s="233"/>
      <c r="GA33" s="233"/>
      <c r="GB33" s="233"/>
      <c r="GC33" s="233"/>
      <c r="GD33" s="233"/>
      <c r="GE33" s="233"/>
      <c r="GF33" s="233"/>
      <c r="GG33" s="233"/>
      <c r="GH33" s="234"/>
      <c r="GI33" s="232"/>
      <c r="GJ33" s="233"/>
      <c r="GK33" s="233"/>
      <c r="GL33" s="233"/>
      <c r="GM33" s="233"/>
      <c r="GN33" s="233"/>
      <c r="GO33" s="233"/>
      <c r="GP33" s="233"/>
      <c r="GQ33" s="233"/>
      <c r="GR33" s="233"/>
      <c r="GS33" s="233"/>
      <c r="GT33" s="233"/>
      <c r="GU33" s="234"/>
      <c r="GV33" s="232"/>
      <c r="GW33" s="233"/>
      <c r="GX33" s="233"/>
      <c r="GY33" s="233"/>
      <c r="GZ33" s="233"/>
      <c r="HA33" s="233"/>
      <c r="HB33" s="233"/>
      <c r="HC33" s="233"/>
      <c r="HD33" s="233"/>
      <c r="HE33" s="233"/>
      <c r="HF33" s="233"/>
      <c r="HG33" s="233"/>
      <c r="HH33" s="234"/>
      <c r="HI33" s="232"/>
      <c r="HJ33" s="233"/>
      <c r="HK33" s="233"/>
      <c r="HL33" s="233"/>
      <c r="HM33" s="233"/>
      <c r="HN33" s="233"/>
      <c r="HO33" s="233"/>
      <c r="HP33" s="233"/>
      <c r="HQ33" s="233"/>
      <c r="HR33" s="233"/>
      <c r="HS33" s="233"/>
      <c r="HT33" s="233"/>
      <c r="HU33" s="234"/>
      <c r="HV33" s="232"/>
      <c r="HW33" s="233"/>
      <c r="HX33" s="233"/>
      <c r="HY33" s="233"/>
      <c r="HZ33" s="233"/>
      <c r="IA33" s="233"/>
      <c r="IB33" s="233"/>
      <c r="IC33" s="233"/>
      <c r="ID33" s="233"/>
      <c r="IE33" s="233"/>
      <c r="IF33" s="233"/>
      <c r="IG33" s="233"/>
      <c r="IH33" s="279"/>
    </row>
    <row r="34" spans="1:242" s="9" customFormat="1" ht="11.25" customHeight="1" x14ac:dyDescent="0.15">
      <c r="A34" s="343" t="s">
        <v>8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3"/>
      <c r="BE34" s="343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4"/>
      <c r="BR34" s="236" t="s">
        <v>9</v>
      </c>
      <c r="BS34" s="236"/>
      <c r="BT34" s="236"/>
      <c r="BU34" s="236"/>
      <c r="BV34" s="236"/>
      <c r="BW34" s="236"/>
      <c r="BX34" s="236"/>
      <c r="BY34" s="237"/>
      <c r="BZ34" s="235" t="s">
        <v>10</v>
      </c>
      <c r="CA34" s="236"/>
      <c r="CB34" s="236"/>
      <c r="CC34" s="236"/>
      <c r="CD34" s="236"/>
      <c r="CE34" s="236"/>
      <c r="CF34" s="236"/>
      <c r="CG34" s="236"/>
      <c r="CH34" s="236"/>
      <c r="CI34" s="237"/>
      <c r="CJ34" s="235" t="s">
        <v>11</v>
      </c>
      <c r="CK34" s="236"/>
      <c r="CL34" s="236"/>
      <c r="CM34" s="236"/>
      <c r="CN34" s="236"/>
      <c r="CO34" s="236"/>
      <c r="CP34" s="236"/>
      <c r="CQ34" s="237"/>
      <c r="CR34" s="313" t="s">
        <v>12</v>
      </c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5"/>
      <c r="DE34" s="115" t="s">
        <v>13</v>
      </c>
      <c r="DF34" s="98" t="s">
        <v>14</v>
      </c>
      <c r="DG34" s="98" t="s">
        <v>15</v>
      </c>
      <c r="DH34" s="115" t="s">
        <v>194</v>
      </c>
      <c r="DI34" s="235" t="s">
        <v>195</v>
      </c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7"/>
      <c r="DV34" s="235" t="s">
        <v>196</v>
      </c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7"/>
      <c r="EI34" s="235" t="s">
        <v>197</v>
      </c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7"/>
      <c r="EV34" s="235" t="s">
        <v>198</v>
      </c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7"/>
      <c r="FI34" s="235" t="s">
        <v>199</v>
      </c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7"/>
      <c r="FV34" s="235" t="s">
        <v>272</v>
      </c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7"/>
      <c r="GI34" s="235" t="s">
        <v>273</v>
      </c>
      <c r="GJ34" s="236"/>
      <c r="GK34" s="236"/>
      <c r="GL34" s="236"/>
      <c r="GM34" s="236"/>
      <c r="GN34" s="236"/>
      <c r="GO34" s="236"/>
      <c r="GP34" s="236"/>
      <c r="GQ34" s="236"/>
      <c r="GR34" s="236"/>
      <c r="GS34" s="236"/>
      <c r="GT34" s="236"/>
      <c r="GU34" s="237"/>
      <c r="GV34" s="235" t="s">
        <v>274</v>
      </c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7"/>
      <c r="HI34" s="235" t="s">
        <v>275</v>
      </c>
      <c r="HJ34" s="236"/>
      <c r="HK34" s="236"/>
      <c r="HL34" s="236"/>
      <c r="HM34" s="236"/>
      <c r="HN34" s="236"/>
      <c r="HO34" s="236"/>
      <c r="HP34" s="236"/>
      <c r="HQ34" s="236"/>
      <c r="HR34" s="236"/>
      <c r="HS34" s="236"/>
      <c r="HT34" s="236"/>
      <c r="HU34" s="237"/>
      <c r="HV34" s="347" t="s">
        <v>276</v>
      </c>
      <c r="HW34" s="348"/>
      <c r="HX34" s="348"/>
      <c r="HY34" s="348"/>
      <c r="HZ34" s="348"/>
      <c r="IA34" s="348"/>
      <c r="IB34" s="348"/>
      <c r="IC34" s="348"/>
      <c r="ID34" s="348"/>
      <c r="IE34" s="348"/>
      <c r="IF34" s="348"/>
      <c r="IG34" s="348"/>
      <c r="IH34" s="349"/>
    </row>
    <row r="35" spans="1:242" s="9" customFormat="1" ht="13.5" customHeight="1" x14ac:dyDescent="0.15">
      <c r="A35" s="202" t="s">
        <v>200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83"/>
      <c r="BR35" s="180" t="s">
        <v>37</v>
      </c>
      <c r="BS35" s="284"/>
      <c r="BT35" s="284"/>
      <c r="BU35" s="284"/>
      <c r="BV35" s="284"/>
      <c r="BW35" s="284"/>
      <c r="BX35" s="284"/>
      <c r="BY35" s="284"/>
      <c r="BZ35" s="284" t="s">
        <v>38</v>
      </c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167">
        <f>DE35+DF35+DH35</f>
        <v>7318257.8399999999</v>
      </c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07">
        <v>4701252.9000000004</v>
      </c>
      <c r="DF35" s="107">
        <v>518335.1</v>
      </c>
      <c r="DG35" s="107"/>
      <c r="DH35" s="107">
        <v>2098669.84</v>
      </c>
      <c r="DI35" s="167">
        <f>DV35+DW35</f>
        <v>0</v>
      </c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>
        <f>FV35+FW35</f>
        <v>0</v>
      </c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275"/>
      <c r="HJ35" s="275"/>
      <c r="HK35" s="275"/>
      <c r="HL35" s="275"/>
      <c r="HM35" s="275"/>
      <c r="HN35" s="275"/>
      <c r="HO35" s="275"/>
      <c r="HP35" s="275"/>
      <c r="HQ35" s="275"/>
      <c r="HR35" s="275"/>
      <c r="HS35" s="275"/>
      <c r="HT35" s="275"/>
      <c r="HU35" s="275"/>
      <c r="HV35" s="275"/>
      <c r="HW35" s="275"/>
      <c r="HX35" s="275"/>
      <c r="HY35" s="275"/>
      <c r="HZ35" s="275"/>
      <c r="IA35" s="275"/>
      <c r="IB35" s="275"/>
      <c r="IC35" s="275"/>
      <c r="ID35" s="275"/>
      <c r="IE35" s="275"/>
      <c r="IF35" s="275"/>
      <c r="IG35" s="275"/>
      <c r="IH35" s="276"/>
    </row>
    <row r="36" spans="1:242" s="9" customFormat="1" ht="12.75" customHeight="1" x14ac:dyDescent="0.15">
      <c r="A36" s="202" t="s">
        <v>201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83"/>
      <c r="BR36" s="180" t="s">
        <v>39</v>
      </c>
      <c r="BS36" s="284"/>
      <c r="BT36" s="284"/>
      <c r="BU36" s="284"/>
      <c r="BV36" s="284"/>
      <c r="BW36" s="284"/>
      <c r="BX36" s="284"/>
      <c r="BY36" s="284"/>
      <c r="BZ36" s="284" t="s">
        <v>38</v>
      </c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167">
        <f>DE36+DF36+DH36</f>
        <v>0</v>
      </c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54">
        <v>0</v>
      </c>
      <c r="DF36" s="154">
        <v>0</v>
      </c>
      <c r="DG36" s="154"/>
      <c r="DH36" s="154">
        <v>0</v>
      </c>
      <c r="DI36" s="167">
        <f>DV36+DW36</f>
        <v>0</v>
      </c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>
        <f>FV36+FW36</f>
        <v>0</v>
      </c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275"/>
      <c r="HJ36" s="275"/>
      <c r="HK36" s="275"/>
      <c r="HL36" s="275"/>
      <c r="HM36" s="275"/>
      <c r="HN36" s="275"/>
      <c r="HO36" s="275"/>
      <c r="HP36" s="275"/>
      <c r="HQ36" s="275"/>
      <c r="HR36" s="275"/>
      <c r="HS36" s="275"/>
      <c r="HT36" s="275"/>
      <c r="HU36" s="275"/>
      <c r="HV36" s="275"/>
      <c r="HW36" s="275"/>
      <c r="HX36" s="275"/>
      <c r="HY36" s="275"/>
      <c r="HZ36" s="275"/>
      <c r="IA36" s="275"/>
      <c r="IB36" s="275"/>
      <c r="IC36" s="275"/>
      <c r="ID36" s="275"/>
      <c r="IE36" s="275"/>
      <c r="IF36" s="275"/>
      <c r="IG36" s="275"/>
      <c r="IH36" s="276"/>
    </row>
    <row r="37" spans="1:242" s="9" customFormat="1" ht="10.5" x14ac:dyDescent="0.15">
      <c r="A37" s="202" t="s">
        <v>40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83"/>
      <c r="BR37" s="180" t="s">
        <v>41</v>
      </c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167">
        <f>DF37+DH37+DE37</f>
        <v>55589707.509999998</v>
      </c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54">
        <f>DE41</f>
        <v>45179653.899999999</v>
      </c>
      <c r="DF37" s="154">
        <f>DF41+DF38+DF60</f>
        <v>1307735.23</v>
      </c>
      <c r="DG37" s="154">
        <f>DG41+DG54</f>
        <v>0</v>
      </c>
      <c r="DH37" s="154">
        <f>DH38+DH41+DH46+DH49</f>
        <v>9102318.3800000008</v>
      </c>
      <c r="DI37" s="167">
        <f>DI38+DI41+DI46+DI49+DI60</f>
        <v>72433360</v>
      </c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>
        <f>DV41</f>
        <v>69908000</v>
      </c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>
        <f>EI38+EI41+EI46+EI49</f>
        <v>800000</v>
      </c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>
        <f>EV54</f>
        <v>1725360</v>
      </c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>
        <f>FI38+FI41+FI46+FI49+FI60</f>
        <v>69478860</v>
      </c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>
        <f>FV41</f>
        <v>68087500</v>
      </c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>
        <f t="shared" ref="GI37" si="0">GI41</f>
        <v>800000</v>
      </c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>
        <f>GV49</f>
        <v>591360</v>
      </c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>
        <f t="shared" ref="HI37" si="1">HI41</f>
        <v>44922100</v>
      </c>
      <c r="HJ37" s="167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275"/>
      <c r="HW37" s="275"/>
      <c r="HX37" s="275"/>
      <c r="HY37" s="275"/>
      <c r="HZ37" s="275"/>
      <c r="IA37" s="275"/>
      <c r="IB37" s="275"/>
      <c r="IC37" s="275"/>
      <c r="ID37" s="275"/>
      <c r="IE37" s="275"/>
      <c r="IF37" s="275"/>
      <c r="IG37" s="275"/>
      <c r="IH37" s="276"/>
    </row>
    <row r="38" spans="1:242" ht="22.5" customHeight="1" x14ac:dyDescent="0.2">
      <c r="A38" s="42"/>
      <c r="B38" s="173" t="s">
        <v>42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211"/>
      <c r="BR38" s="176" t="s">
        <v>43</v>
      </c>
      <c r="BS38" s="215"/>
      <c r="BT38" s="215"/>
      <c r="BU38" s="215"/>
      <c r="BV38" s="215"/>
      <c r="BW38" s="215"/>
      <c r="BX38" s="215"/>
      <c r="BY38" s="215"/>
      <c r="BZ38" s="215" t="s">
        <v>44</v>
      </c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167">
        <f>DF38</f>
        <v>152996.23000000001</v>
      </c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48" t="s">
        <v>271</v>
      </c>
      <c r="DF38" s="148">
        <f>DF40</f>
        <v>152996.23000000001</v>
      </c>
      <c r="DG38" s="148"/>
      <c r="DH38" s="148"/>
      <c r="DI38" s="167">
        <f>EI38</f>
        <v>0</v>
      </c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>
        <f>EI40</f>
        <v>0</v>
      </c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7">
        <f>GI38</f>
        <v>0</v>
      </c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>
        <f>GI40</f>
        <v>0</v>
      </c>
      <c r="GJ38" s="163"/>
      <c r="GK38" s="163"/>
      <c r="GL38" s="163"/>
      <c r="GM38" s="163"/>
      <c r="GN38" s="163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3"/>
      <c r="HE38" s="163"/>
      <c r="HF38" s="163"/>
      <c r="HG38" s="163"/>
      <c r="HH38" s="163"/>
      <c r="HI38" s="186"/>
      <c r="HJ38" s="186"/>
      <c r="HK38" s="186"/>
      <c r="HL38" s="186"/>
      <c r="HM38" s="186"/>
      <c r="HN38" s="186"/>
      <c r="HO38" s="186"/>
      <c r="HP38" s="186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274"/>
    </row>
    <row r="39" spans="1:242" ht="12" customHeight="1" x14ac:dyDescent="0.2">
      <c r="A39" s="41"/>
      <c r="B39" s="189" t="s">
        <v>45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90"/>
      <c r="BR39" s="176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48"/>
      <c r="DF39" s="148"/>
      <c r="DG39" s="148"/>
      <c r="DH39" s="148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57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9"/>
      <c r="EI39" s="157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9"/>
      <c r="EV39" s="157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9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57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9"/>
      <c r="GI39" s="157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9"/>
      <c r="GV39" s="157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9"/>
      <c r="HI39" s="359"/>
      <c r="HJ39" s="360"/>
      <c r="HK39" s="360"/>
      <c r="HL39" s="360"/>
      <c r="HM39" s="360"/>
      <c r="HN39" s="360"/>
      <c r="HO39" s="360"/>
      <c r="HP39" s="360"/>
      <c r="HQ39" s="360"/>
      <c r="HR39" s="360"/>
      <c r="HS39" s="360"/>
      <c r="HT39" s="360"/>
      <c r="HU39" s="361"/>
      <c r="HV39" s="155"/>
      <c r="HW39" s="156"/>
      <c r="HX39" s="156"/>
      <c r="HY39" s="156"/>
      <c r="HZ39" s="156"/>
      <c r="IA39" s="156"/>
      <c r="IB39" s="156"/>
      <c r="IC39" s="156"/>
      <c r="ID39" s="156"/>
      <c r="IE39" s="156"/>
      <c r="IF39" s="156"/>
      <c r="IG39" s="156"/>
      <c r="IH39" s="185"/>
    </row>
    <row r="40" spans="1:242" ht="13.5" customHeight="1" x14ac:dyDescent="0.2">
      <c r="A40" s="41"/>
      <c r="B40" s="189" t="s">
        <v>202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90"/>
      <c r="BR40" s="176" t="s">
        <v>46</v>
      </c>
      <c r="BS40" s="215"/>
      <c r="BT40" s="215"/>
      <c r="BU40" s="215"/>
      <c r="BV40" s="215"/>
      <c r="BW40" s="215"/>
      <c r="BX40" s="215"/>
      <c r="BY40" s="215"/>
      <c r="BZ40" s="215" t="s">
        <v>44</v>
      </c>
      <c r="CA40" s="215"/>
      <c r="CB40" s="215"/>
      <c r="CC40" s="215"/>
      <c r="CD40" s="215"/>
      <c r="CE40" s="215"/>
      <c r="CF40" s="215"/>
      <c r="CG40" s="215"/>
      <c r="CH40" s="215"/>
      <c r="CI40" s="215"/>
      <c r="CJ40" s="215" t="s">
        <v>278</v>
      </c>
      <c r="CK40" s="215"/>
      <c r="CL40" s="215"/>
      <c r="CM40" s="215"/>
      <c r="CN40" s="215"/>
      <c r="CO40" s="215"/>
      <c r="CP40" s="215"/>
      <c r="CQ40" s="215"/>
      <c r="CR40" s="167">
        <f>DF40</f>
        <v>152996.23000000001</v>
      </c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48"/>
      <c r="DF40" s="148">
        <v>152996.23000000001</v>
      </c>
      <c r="DG40" s="148"/>
      <c r="DH40" s="148"/>
      <c r="DI40" s="167">
        <f>EI40</f>
        <v>0</v>
      </c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57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9"/>
      <c r="EI40" s="157">
        <v>0</v>
      </c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9"/>
      <c r="EV40" s="157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9"/>
      <c r="FI40" s="167">
        <f>GI40</f>
        <v>0</v>
      </c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57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9"/>
      <c r="GI40" s="157">
        <v>0</v>
      </c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9"/>
      <c r="GV40" s="157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9"/>
      <c r="HI40" s="359"/>
      <c r="HJ40" s="360"/>
      <c r="HK40" s="360"/>
      <c r="HL40" s="360"/>
      <c r="HM40" s="360"/>
      <c r="HN40" s="360"/>
      <c r="HO40" s="360"/>
      <c r="HP40" s="360"/>
      <c r="HQ40" s="360"/>
      <c r="HR40" s="360"/>
      <c r="HS40" s="360"/>
      <c r="HT40" s="360"/>
      <c r="HU40" s="361"/>
      <c r="HV40" s="362"/>
      <c r="HW40" s="363"/>
      <c r="HX40" s="363"/>
      <c r="HY40" s="363"/>
      <c r="HZ40" s="363"/>
      <c r="IA40" s="363"/>
      <c r="IB40" s="363"/>
      <c r="IC40" s="363"/>
      <c r="ID40" s="363"/>
      <c r="IE40" s="363"/>
      <c r="IF40" s="363"/>
      <c r="IG40" s="363"/>
      <c r="IH40" s="364"/>
    </row>
    <row r="41" spans="1:242" ht="30.6" customHeight="1" x14ac:dyDescent="0.2">
      <c r="A41" s="45"/>
      <c r="B41" s="212" t="s">
        <v>203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3"/>
      <c r="BR41" s="176" t="s">
        <v>47</v>
      </c>
      <c r="BS41" s="215"/>
      <c r="BT41" s="215"/>
      <c r="BU41" s="215"/>
      <c r="BV41" s="215"/>
      <c r="BW41" s="215"/>
      <c r="BX41" s="215"/>
      <c r="BY41" s="215"/>
      <c r="BZ41" s="215" t="s">
        <v>48</v>
      </c>
      <c r="CA41" s="215"/>
      <c r="CB41" s="215"/>
      <c r="CC41" s="215"/>
      <c r="CD41" s="215"/>
      <c r="CE41" s="215"/>
      <c r="CF41" s="215"/>
      <c r="CG41" s="215"/>
      <c r="CH41" s="215"/>
      <c r="CI41" s="215"/>
      <c r="CJ41" s="215" t="s">
        <v>279</v>
      </c>
      <c r="CK41" s="215"/>
      <c r="CL41" s="215"/>
      <c r="CM41" s="215"/>
      <c r="CN41" s="215"/>
      <c r="CO41" s="215"/>
      <c r="CP41" s="215"/>
      <c r="CQ41" s="215"/>
      <c r="CR41" s="167">
        <f>DE41+DF41</f>
        <v>46334392.899999999</v>
      </c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48">
        <v>45179653.899999999</v>
      </c>
      <c r="DF41" s="148">
        <f>DF43</f>
        <v>1154739</v>
      </c>
      <c r="DG41" s="148"/>
      <c r="DH41" s="148"/>
      <c r="DI41" s="167">
        <f>DV41+EI41+EV41</f>
        <v>70708000</v>
      </c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3">
        <v>69908000</v>
      </c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>
        <f>EI43</f>
        <v>800000</v>
      </c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>
        <f>EV43</f>
        <v>0</v>
      </c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7">
        <f>FV41+GI41+GV41</f>
        <v>68887500</v>
      </c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3">
        <v>68087500</v>
      </c>
      <c r="FW41" s="163"/>
      <c r="FX41" s="163"/>
      <c r="FY41" s="163"/>
      <c r="FZ41" s="163"/>
      <c r="GA41" s="163"/>
      <c r="GB41" s="163"/>
      <c r="GC41" s="163"/>
      <c r="GD41" s="163"/>
      <c r="GE41" s="163"/>
      <c r="GF41" s="163"/>
      <c r="GG41" s="163"/>
      <c r="GH41" s="163"/>
      <c r="GI41" s="160">
        <f>GI43</f>
        <v>800000</v>
      </c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2"/>
      <c r="GV41" s="160">
        <f>GV43</f>
        <v>0</v>
      </c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2"/>
      <c r="HI41" s="155">
        <f>HI43</f>
        <v>44922100</v>
      </c>
      <c r="HJ41" s="156"/>
      <c r="HK41" s="156"/>
      <c r="HL41" s="156"/>
      <c r="HM41" s="156"/>
      <c r="HN41" s="156"/>
      <c r="HO41" s="156"/>
      <c r="HP41" s="156"/>
      <c r="HQ41" s="156"/>
      <c r="HR41" s="156"/>
      <c r="HS41" s="156"/>
      <c r="HT41" s="156"/>
      <c r="HU41" s="187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274"/>
    </row>
    <row r="42" spans="1:242" x14ac:dyDescent="0.2">
      <c r="A42" s="45"/>
      <c r="B42" s="212" t="s">
        <v>191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3"/>
      <c r="BR42" s="207"/>
      <c r="BS42" s="207"/>
      <c r="BT42" s="207"/>
      <c r="BU42" s="207"/>
      <c r="BV42" s="207"/>
      <c r="BW42" s="207"/>
      <c r="BX42" s="207"/>
      <c r="BY42" s="208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0"/>
      <c r="CK42" s="207"/>
      <c r="CL42" s="207"/>
      <c r="CM42" s="207"/>
      <c r="CN42" s="207"/>
      <c r="CO42" s="207"/>
      <c r="CP42" s="207"/>
      <c r="CQ42" s="208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48"/>
      <c r="DF42" s="148"/>
      <c r="DG42" s="148"/>
      <c r="DH42" s="148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3"/>
      <c r="FW42" s="163"/>
      <c r="FX42" s="163"/>
      <c r="FY42" s="163"/>
      <c r="FZ42" s="163"/>
      <c r="GA42" s="163"/>
      <c r="GB42" s="163"/>
      <c r="GC42" s="163"/>
      <c r="GD42" s="163"/>
      <c r="GE42" s="163"/>
      <c r="GF42" s="163"/>
      <c r="GG42" s="163"/>
      <c r="GH42" s="163"/>
      <c r="GI42" s="163"/>
      <c r="GJ42" s="163"/>
      <c r="GK42" s="163"/>
      <c r="GL42" s="163"/>
      <c r="GM42" s="163"/>
      <c r="GN42" s="163"/>
      <c r="GO42" s="163"/>
      <c r="GP42" s="163"/>
      <c r="GQ42" s="163"/>
      <c r="GR42" s="163"/>
      <c r="GS42" s="163"/>
      <c r="GT42" s="163"/>
      <c r="GU42" s="163"/>
      <c r="GV42" s="163"/>
      <c r="GW42" s="163"/>
      <c r="GX42" s="163"/>
      <c r="GY42" s="163"/>
      <c r="GZ42" s="163"/>
      <c r="HA42" s="163"/>
      <c r="HB42" s="163"/>
      <c r="HC42" s="163"/>
      <c r="HD42" s="163"/>
      <c r="HE42" s="163"/>
      <c r="HF42" s="163"/>
      <c r="HG42" s="163"/>
      <c r="HH42" s="163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55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85"/>
    </row>
    <row r="43" spans="1:242" ht="22.5" customHeight="1" x14ac:dyDescent="0.2">
      <c r="A43" s="42"/>
      <c r="B43" s="173" t="s">
        <v>258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211"/>
      <c r="BR43" s="207" t="s">
        <v>49</v>
      </c>
      <c r="BS43" s="207"/>
      <c r="BT43" s="207"/>
      <c r="BU43" s="207"/>
      <c r="BV43" s="207"/>
      <c r="BW43" s="207"/>
      <c r="BX43" s="207"/>
      <c r="BY43" s="208"/>
      <c r="BZ43" s="215" t="s">
        <v>48</v>
      </c>
      <c r="CA43" s="215"/>
      <c r="CB43" s="215"/>
      <c r="CC43" s="215"/>
      <c r="CD43" s="215"/>
      <c r="CE43" s="215"/>
      <c r="CF43" s="215"/>
      <c r="CG43" s="215"/>
      <c r="CH43" s="215"/>
      <c r="CI43" s="215"/>
      <c r="CJ43" s="207" t="s">
        <v>279</v>
      </c>
      <c r="CK43" s="207"/>
      <c r="CL43" s="207"/>
      <c r="CM43" s="207"/>
      <c r="CN43" s="207"/>
      <c r="CO43" s="207"/>
      <c r="CP43" s="207"/>
      <c r="CQ43" s="208"/>
      <c r="CR43" s="167">
        <f>DF43+DE43</f>
        <v>1154739</v>
      </c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48"/>
      <c r="DF43" s="148">
        <v>1154739</v>
      </c>
      <c r="DG43" s="148"/>
      <c r="DH43" s="148"/>
      <c r="DI43" s="167">
        <f>DV43+EI43+EV43</f>
        <v>800000</v>
      </c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>
        <v>800000</v>
      </c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>
        <v>0</v>
      </c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7">
        <f>GI43+FV43+GV43</f>
        <v>800000</v>
      </c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3"/>
      <c r="FW43" s="163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3">
        <v>800000</v>
      </c>
      <c r="GJ43" s="163"/>
      <c r="GK43" s="163"/>
      <c r="GL43" s="163"/>
      <c r="GM43" s="163"/>
      <c r="GN43" s="163"/>
      <c r="GO43" s="163"/>
      <c r="GP43" s="163"/>
      <c r="GQ43" s="163"/>
      <c r="GR43" s="163"/>
      <c r="GS43" s="163"/>
      <c r="GT43" s="163"/>
      <c r="GU43" s="163"/>
      <c r="GV43" s="163">
        <v>0</v>
      </c>
      <c r="GW43" s="163"/>
      <c r="GX43" s="163"/>
      <c r="GY43" s="163"/>
      <c r="GZ43" s="163"/>
      <c r="HA43" s="163"/>
      <c r="HB43" s="163"/>
      <c r="HC43" s="163"/>
      <c r="HD43" s="163"/>
      <c r="HE43" s="163"/>
      <c r="HF43" s="163"/>
      <c r="HG43" s="163"/>
      <c r="HH43" s="163"/>
      <c r="HI43" s="186">
        <v>44922100</v>
      </c>
      <c r="HJ43" s="186"/>
      <c r="HK43" s="186"/>
      <c r="HL43" s="186"/>
      <c r="HM43" s="186"/>
      <c r="HN43" s="186"/>
      <c r="HO43" s="186"/>
      <c r="HP43" s="186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274"/>
    </row>
    <row r="44" spans="1:242" ht="11.1" customHeight="1" x14ac:dyDescent="0.2">
      <c r="A44" s="41"/>
      <c r="B44" s="189" t="s">
        <v>45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90"/>
      <c r="BR44" s="175"/>
      <c r="BS44" s="175"/>
      <c r="BT44" s="175"/>
      <c r="BU44" s="175"/>
      <c r="BV44" s="175"/>
      <c r="BW44" s="175"/>
      <c r="BX44" s="175"/>
      <c r="BY44" s="176"/>
      <c r="BZ44" s="177"/>
      <c r="CA44" s="175"/>
      <c r="CB44" s="175"/>
      <c r="CC44" s="175"/>
      <c r="CD44" s="175"/>
      <c r="CE44" s="175"/>
      <c r="CF44" s="175"/>
      <c r="CG44" s="175"/>
      <c r="CH44" s="175"/>
      <c r="CI44" s="176"/>
      <c r="CJ44" s="175"/>
      <c r="CK44" s="175"/>
      <c r="CL44" s="175"/>
      <c r="CM44" s="175"/>
      <c r="CN44" s="175"/>
      <c r="CO44" s="175"/>
      <c r="CP44" s="175"/>
      <c r="CQ44" s="176"/>
      <c r="CR44" s="164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6"/>
      <c r="DE44" s="148"/>
      <c r="DF44" s="148"/>
      <c r="DG44" s="148"/>
      <c r="DH44" s="148"/>
      <c r="DI44" s="164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6"/>
      <c r="DV44" s="160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2"/>
      <c r="EI44" s="160"/>
      <c r="EJ44" s="161"/>
      <c r="EK44" s="161"/>
      <c r="EL44" s="161"/>
      <c r="EM44" s="161"/>
      <c r="EN44" s="161"/>
      <c r="EO44" s="161"/>
      <c r="EP44" s="161"/>
      <c r="EQ44" s="161"/>
      <c r="ER44" s="161"/>
      <c r="ES44" s="161"/>
      <c r="ET44" s="161"/>
      <c r="EU44" s="162"/>
      <c r="EV44" s="160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2"/>
      <c r="FI44" s="164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6"/>
      <c r="FV44" s="160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2"/>
      <c r="GI44" s="160"/>
      <c r="GJ44" s="161"/>
      <c r="GK44" s="161"/>
      <c r="GL44" s="161"/>
      <c r="GM44" s="161"/>
      <c r="GN44" s="161"/>
      <c r="GO44" s="161"/>
      <c r="GP44" s="161"/>
      <c r="GQ44" s="161"/>
      <c r="GR44" s="161"/>
      <c r="GS44" s="161"/>
      <c r="GT44" s="161"/>
      <c r="GU44" s="162"/>
      <c r="GV44" s="160"/>
      <c r="GW44" s="161"/>
      <c r="GX44" s="161"/>
      <c r="GY44" s="161"/>
      <c r="GZ44" s="161"/>
      <c r="HA44" s="161"/>
      <c r="HB44" s="161"/>
      <c r="HC44" s="161"/>
      <c r="HD44" s="161"/>
      <c r="HE44" s="161"/>
      <c r="HF44" s="161"/>
      <c r="HG44" s="161"/>
      <c r="HH44" s="162"/>
      <c r="HI44" s="155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87"/>
      <c r="HV44" s="155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85"/>
    </row>
    <row r="45" spans="1:242" ht="11.1" customHeight="1" x14ac:dyDescent="0.2">
      <c r="A45" s="42"/>
      <c r="B45" s="189" t="s">
        <v>206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90"/>
      <c r="BR45" s="175"/>
      <c r="BS45" s="175"/>
      <c r="BT45" s="175"/>
      <c r="BU45" s="175"/>
      <c r="BV45" s="175"/>
      <c r="BW45" s="175"/>
      <c r="BX45" s="175"/>
      <c r="BY45" s="176"/>
      <c r="BZ45" s="177"/>
      <c r="CA45" s="175"/>
      <c r="CB45" s="175"/>
      <c r="CC45" s="175"/>
      <c r="CD45" s="175"/>
      <c r="CE45" s="175"/>
      <c r="CF45" s="175"/>
      <c r="CG45" s="175"/>
      <c r="CH45" s="175"/>
      <c r="CI45" s="176"/>
      <c r="CJ45" s="175"/>
      <c r="CK45" s="175"/>
      <c r="CL45" s="175"/>
      <c r="CM45" s="175"/>
      <c r="CN45" s="175"/>
      <c r="CO45" s="175"/>
      <c r="CP45" s="175"/>
      <c r="CQ45" s="176"/>
      <c r="CR45" s="164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6"/>
      <c r="DE45" s="148"/>
      <c r="DF45" s="148"/>
      <c r="DG45" s="148"/>
      <c r="DH45" s="148"/>
      <c r="DI45" s="164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6"/>
      <c r="DV45" s="160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2"/>
      <c r="EI45" s="160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2"/>
      <c r="EV45" s="160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2"/>
      <c r="FI45" s="164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6"/>
      <c r="FV45" s="160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2"/>
      <c r="GI45" s="160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2"/>
      <c r="GV45" s="160"/>
      <c r="GW45" s="161"/>
      <c r="GX45" s="161"/>
      <c r="GY45" s="161"/>
      <c r="GZ45" s="161"/>
      <c r="HA45" s="161"/>
      <c r="HB45" s="161"/>
      <c r="HC45" s="161"/>
      <c r="HD45" s="161"/>
      <c r="HE45" s="161"/>
      <c r="HF45" s="161"/>
      <c r="HG45" s="161"/>
      <c r="HH45" s="162"/>
      <c r="HI45" s="155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87"/>
      <c r="HV45" s="155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85"/>
    </row>
    <row r="46" spans="1:242" ht="11.1" customHeight="1" x14ac:dyDescent="0.2">
      <c r="A46" s="41"/>
      <c r="B46" s="189" t="s">
        <v>50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90"/>
      <c r="BR46" s="175" t="s">
        <v>51</v>
      </c>
      <c r="BS46" s="175"/>
      <c r="BT46" s="175"/>
      <c r="BU46" s="175"/>
      <c r="BV46" s="175"/>
      <c r="BW46" s="175"/>
      <c r="BX46" s="175"/>
      <c r="BY46" s="176"/>
      <c r="BZ46" s="177" t="s">
        <v>52</v>
      </c>
      <c r="CA46" s="175"/>
      <c r="CB46" s="175"/>
      <c r="CC46" s="175"/>
      <c r="CD46" s="175"/>
      <c r="CE46" s="175"/>
      <c r="CF46" s="175"/>
      <c r="CG46" s="175"/>
      <c r="CH46" s="175"/>
      <c r="CI46" s="176"/>
      <c r="CJ46" s="175"/>
      <c r="CK46" s="175"/>
      <c r="CL46" s="175"/>
      <c r="CM46" s="175"/>
      <c r="CN46" s="175"/>
      <c r="CO46" s="175"/>
      <c r="CP46" s="175"/>
      <c r="CQ46" s="176"/>
      <c r="CR46" s="164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6"/>
      <c r="DE46" s="148"/>
      <c r="DF46" s="148"/>
      <c r="DG46" s="148"/>
      <c r="DH46" s="148"/>
      <c r="DI46" s="164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6"/>
      <c r="DV46" s="160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2"/>
      <c r="EI46" s="160"/>
      <c r="EJ46" s="161"/>
      <c r="EK46" s="161"/>
      <c r="EL46" s="161"/>
      <c r="EM46" s="161"/>
      <c r="EN46" s="161"/>
      <c r="EO46" s="161"/>
      <c r="EP46" s="161"/>
      <c r="EQ46" s="161"/>
      <c r="ER46" s="161"/>
      <c r="ES46" s="161"/>
      <c r="ET46" s="161"/>
      <c r="EU46" s="162"/>
      <c r="EV46" s="160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  <c r="FG46" s="161"/>
      <c r="FH46" s="162"/>
      <c r="FI46" s="164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  <c r="FU46" s="166"/>
      <c r="FV46" s="160"/>
      <c r="FW46" s="161"/>
      <c r="FX46" s="161"/>
      <c r="FY46" s="161"/>
      <c r="FZ46" s="161"/>
      <c r="GA46" s="161"/>
      <c r="GB46" s="161"/>
      <c r="GC46" s="161"/>
      <c r="GD46" s="161"/>
      <c r="GE46" s="161"/>
      <c r="GF46" s="161"/>
      <c r="GG46" s="161"/>
      <c r="GH46" s="162"/>
      <c r="GI46" s="160"/>
      <c r="GJ46" s="161"/>
      <c r="GK46" s="161"/>
      <c r="GL46" s="161"/>
      <c r="GM46" s="161"/>
      <c r="GN46" s="161"/>
      <c r="GO46" s="161"/>
      <c r="GP46" s="161"/>
      <c r="GQ46" s="161"/>
      <c r="GR46" s="161"/>
      <c r="GS46" s="161"/>
      <c r="GT46" s="161"/>
      <c r="GU46" s="162"/>
      <c r="GV46" s="160"/>
      <c r="GW46" s="161"/>
      <c r="GX46" s="161"/>
      <c r="GY46" s="161"/>
      <c r="GZ46" s="161"/>
      <c r="HA46" s="161"/>
      <c r="HB46" s="161"/>
      <c r="HC46" s="161"/>
      <c r="HD46" s="161"/>
      <c r="HE46" s="161"/>
      <c r="HF46" s="161"/>
      <c r="HG46" s="161"/>
      <c r="HH46" s="162"/>
      <c r="HI46" s="155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87"/>
      <c r="HV46" s="155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85"/>
    </row>
    <row r="47" spans="1:242" ht="11.1" customHeight="1" x14ac:dyDescent="0.2">
      <c r="A47" s="41"/>
      <c r="B47" s="189" t="s">
        <v>45</v>
      </c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90"/>
      <c r="BR47" s="175" t="s">
        <v>53</v>
      </c>
      <c r="BS47" s="175"/>
      <c r="BT47" s="175"/>
      <c r="BU47" s="175"/>
      <c r="BV47" s="175"/>
      <c r="BW47" s="175"/>
      <c r="BX47" s="175"/>
      <c r="BY47" s="176"/>
      <c r="BZ47" s="177" t="s">
        <v>52</v>
      </c>
      <c r="CA47" s="175"/>
      <c r="CB47" s="175"/>
      <c r="CC47" s="175"/>
      <c r="CD47" s="175"/>
      <c r="CE47" s="175"/>
      <c r="CF47" s="175"/>
      <c r="CG47" s="175"/>
      <c r="CH47" s="175"/>
      <c r="CI47" s="176"/>
      <c r="CJ47" s="175"/>
      <c r="CK47" s="175"/>
      <c r="CL47" s="175"/>
      <c r="CM47" s="175"/>
      <c r="CN47" s="175"/>
      <c r="CO47" s="175"/>
      <c r="CP47" s="175"/>
      <c r="CQ47" s="176"/>
      <c r="CR47" s="164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6"/>
      <c r="DE47" s="148"/>
      <c r="DF47" s="148"/>
      <c r="DG47" s="148"/>
      <c r="DH47" s="148"/>
      <c r="DI47" s="164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6"/>
      <c r="DV47" s="160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2"/>
      <c r="EI47" s="160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2"/>
      <c r="EV47" s="160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2"/>
      <c r="FI47" s="164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6"/>
      <c r="FV47" s="160"/>
      <c r="FW47" s="161"/>
      <c r="FX47" s="161"/>
      <c r="FY47" s="161"/>
      <c r="FZ47" s="161"/>
      <c r="GA47" s="161"/>
      <c r="GB47" s="161"/>
      <c r="GC47" s="161"/>
      <c r="GD47" s="161"/>
      <c r="GE47" s="161"/>
      <c r="GF47" s="161"/>
      <c r="GG47" s="161"/>
      <c r="GH47" s="162"/>
      <c r="GI47" s="160"/>
      <c r="GJ47" s="161"/>
      <c r="GK47" s="161"/>
      <c r="GL47" s="161"/>
      <c r="GM47" s="161"/>
      <c r="GN47" s="161"/>
      <c r="GO47" s="161"/>
      <c r="GP47" s="161"/>
      <c r="GQ47" s="161"/>
      <c r="GR47" s="161"/>
      <c r="GS47" s="161"/>
      <c r="GT47" s="161"/>
      <c r="GU47" s="162"/>
      <c r="GV47" s="160"/>
      <c r="GW47" s="161"/>
      <c r="GX47" s="161"/>
      <c r="GY47" s="161"/>
      <c r="GZ47" s="161"/>
      <c r="HA47" s="161"/>
      <c r="HB47" s="161"/>
      <c r="HC47" s="161"/>
      <c r="HD47" s="161"/>
      <c r="HE47" s="161"/>
      <c r="HF47" s="161"/>
      <c r="HG47" s="161"/>
      <c r="HH47" s="162"/>
      <c r="HI47" s="155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87"/>
      <c r="HV47" s="155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85"/>
    </row>
    <row r="48" spans="1:242" ht="11.1" customHeight="1" x14ac:dyDescent="0.2">
      <c r="A48" s="20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90"/>
      <c r="BR48" s="175"/>
      <c r="BS48" s="175"/>
      <c r="BT48" s="175"/>
      <c r="BU48" s="175"/>
      <c r="BV48" s="175"/>
      <c r="BW48" s="175"/>
      <c r="BX48" s="175"/>
      <c r="BY48" s="176"/>
      <c r="BZ48" s="177"/>
      <c r="CA48" s="175"/>
      <c r="CB48" s="175"/>
      <c r="CC48" s="175"/>
      <c r="CD48" s="175"/>
      <c r="CE48" s="175"/>
      <c r="CF48" s="175"/>
      <c r="CG48" s="175"/>
      <c r="CH48" s="175"/>
      <c r="CI48" s="175"/>
      <c r="CJ48" s="177"/>
      <c r="CK48" s="175"/>
      <c r="CL48" s="175"/>
      <c r="CM48" s="175"/>
      <c r="CN48" s="175"/>
      <c r="CO48" s="175"/>
      <c r="CP48" s="175"/>
      <c r="CQ48" s="176"/>
      <c r="CR48" s="164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6"/>
      <c r="DE48" s="148"/>
      <c r="DF48" s="148"/>
      <c r="DG48" s="148"/>
      <c r="DH48" s="148"/>
      <c r="DI48" s="164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6"/>
      <c r="DV48" s="160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2"/>
      <c r="EI48" s="160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2"/>
      <c r="EV48" s="160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2"/>
      <c r="FI48" s="164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  <c r="FU48" s="166"/>
      <c r="FV48" s="160"/>
      <c r="FW48" s="161"/>
      <c r="FX48" s="161"/>
      <c r="FY48" s="161"/>
      <c r="FZ48" s="161"/>
      <c r="GA48" s="161"/>
      <c r="GB48" s="161"/>
      <c r="GC48" s="161"/>
      <c r="GD48" s="161"/>
      <c r="GE48" s="161"/>
      <c r="GF48" s="161"/>
      <c r="GG48" s="161"/>
      <c r="GH48" s="162"/>
      <c r="GI48" s="160"/>
      <c r="GJ48" s="161"/>
      <c r="GK48" s="161"/>
      <c r="GL48" s="161"/>
      <c r="GM48" s="161"/>
      <c r="GN48" s="161"/>
      <c r="GO48" s="161"/>
      <c r="GP48" s="161"/>
      <c r="GQ48" s="161"/>
      <c r="GR48" s="161"/>
      <c r="GS48" s="161"/>
      <c r="GT48" s="161"/>
      <c r="GU48" s="162"/>
      <c r="GV48" s="160"/>
      <c r="GW48" s="161"/>
      <c r="GX48" s="161"/>
      <c r="GY48" s="161"/>
      <c r="GZ48" s="161"/>
      <c r="HA48" s="161"/>
      <c r="HB48" s="161"/>
      <c r="HC48" s="161"/>
      <c r="HD48" s="161"/>
      <c r="HE48" s="161"/>
      <c r="HF48" s="161"/>
      <c r="HG48" s="161"/>
      <c r="HH48" s="162"/>
      <c r="HI48" s="155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87"/>
      <c r="HV48" s="155"/>
      <c r="HW48" s="156"/>
      <c r="HX48" s="156"/>
      <c r="HY48" s="156"/>
      <c r="HZ48" s="156"/>
      <c r="IA48" s="156"/>
      <c r="IB48" s="156"/>
      <c r="IC48" s="156"/>
      <c r="ID48" s="156"/>
      <c r="IE48" s="156"/>
      <c r="IF48" s="156"/>
      <c r="IG48" s="156"/>
      <c r="IH48" s="185"/>
    </row>
    <row r="49" spans="1:242" ht="11.1" customHeight="1" x14ac:dyDescent="0.2">
      <c r="A49" s="23"/>
      <c r="B49" s="197" t="s">
        <v>54</v>
      </c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8"/>
      <c r="BR49" s="175" t="s">
        <v>55</v>
      </c>
      <c r="BS49" s="175"/>
      <c r="BT49" s="175"/>
      <c r="BU49" s="175"/>
      <c r="BV49" s="175"/>
      <c r="BW49" s="175"/>
      <c r="BX49" s="175"/>
      <c r="BY49" s="176"/>
      <c r="BZ49" s="177" t="s">
        <v>56</v>
      </c>
      <c r="CA49" s="175"/>
      <c r="CB49" s="175"/>
      <c r="CC49" s="175"/>
      <c r="CD49" s="175"/>
      <c r="CE49" s="175"/>
      <c r="CF49" s="175"/>
      <c r="CG49" s="175"/>
      <c r="CH49" s="175"/>
      <c r="CI49" s="175"/>
      <c r="CJ49" s="177" t="s">
        <v>56</v>
      </c>
      <c r="CK49" s="175"/>
      <c r="CL49" s="175"/>
      <c r="CM49" s="175"/>
      <c r="CN49" s="175"/>
      <c r="CO49" s="175"/>
      <c r="CP49" s="175"/>
      <c r="CQ49" s="176"/>
      <c r="CR49" s="164">
        <f>DE49+DF49+DH49</f>
        <v>9102318.3800000008</v>
      </c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6"/>
      <c r="DE49" s="148">
        <f>DE51+DE52</f>
        <v>0</v>
      </c>
      <c r="DF49" s="148">
        <f>DF51+DF52</f>
        <v>0</v>
      </c>
      <c r="DG49" s="148"/>
      <c r="DH49" s="148">
        <f>DH51+DH52</f>
        <v>9102318.3800000008</v>
      </c>
      <c r="DI49" s="164">
        <f>DV49+EI49+EV49</f>
        <v>1725360</v>
      </c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6"/>
      <c r="DV49" s="160">
        <f>DV51+DV52</f>
        <v>0</v>
      </c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2"/>
      <c r="EI49" s="160">
        <f>EI51+EI52</f>
        <v>0</v>
      </c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2"/>
      <c r="EV49" s="160">
        <f>EV51+EV52</f>
        <v>1725360</v>
      </c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2"/>
      <c r="FI49" s="164">
        <f>FV49+GI49+GV49</f>
        <v>591360</v>
      </c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  <c r="FU49" s="166"/>
      <c r="FV49" s="160">
        <f>FV51+FV52</f>
        <v>0</v>
      </c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2"/>
      <c r="GI49" s="160">
        <f>GI51+GI52</f>
        <v>0</v>
      </c>
      <c r="GJ49" s="161"/>
      <c r="GK49" s="161"/>
      <c r="GL49" s="161"/>
      <c r="GM49" s="161"/>
      <c r="GN49" s="161"/>
      <c r="GO49" s="161"/>
      <c r="GP49" s="161"/>
      <c r="GQ49" s="161"/>
      <c r="GR49" s="161"/>
      <c r="GS49" s="161"/>
      <c r="GT49" s="161"/>
      <c r="GU49" s="162"/>
      <c r="GV49" s="160">
        <f>GV51+GV52</f>
        <v>591360</v>
      </c>
      <c r="GW49" s="161"/>
      <c r="GX49" s="161"/>
      <c r="GY49" s="161"/>
      <c r="GZ49" s="161"/>
      <c r="HA49" s="161"/>
      <c r="HB49" s="161"/>
      <c r="HC49" s="161"/>
      <c r="HD49" s="161"/>
      <c r="HE49" s="161"/>
      <c r="HF49" s="161"/>
      <c r="HG49" s="161"/>
      <c r="HH49" s="162"/>
      <c r="HI49" s="155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87"/>
      <c r="HV49" s="155"/>
      <c r="HW49" s="156"/>
      <c r="HX49" s="156"/>
      <c r="HY49" s="156"/>
      <c r="HZ49" s="156"/>
      <c r="IA49" s="156"/>
      <c r="IB49" s="156"/>
      <c r="IC49" s="156"/>
      <c r="ID49" s="156"/>
      <c r="IE49" s="156"/>
      <c r="IF49" s="156"/>
      <c r="IG49" s="156"/>
      <c r="IH49" s="185"/>
    </row>
    <row r="50" spans="1:242" ht="11.1" customHeight="1" x14ac:dyDescent="0.2">
      <c r="A50" s="20"/>
      <c r="B50" s="196" t="s">
        <v>45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214"/>
      <c r="BR50" s="203" t="s">
        <v>179</v>
      </c>
      <c r="BS50" s="204"/>
      <c r="BT50" s="204"/>
      <c r="BU50" s="204"/>
      <c r="BV50" s="204"/>
      <c r="BW50" s="204"/>
      <c r="BX50" s="204"/>
      <c r="BY50" s="205"/>
      <c r="BZ50" s="209" t="s">
        <v>56</v>
      </c>
      <c r="CA50" s="204"/>
      <c r="CB50" s="204"/>
      <c r="CC50" s="204"/>
      <c r="CD50" s="204"/>
      <c r="CE50" s="204"/>
      <c r="CF50" s="204"/>
      <c r="CG50" s="204"/>
      <c r="CH50" s="204"/>
      <c r="CI50" s="205"/>
      <c r="CJ50" s="177"/>
      <c r="CK50" s="175"/>
      <c r="CL50" s="175"/>
      <c r="CM50" s="175"/>
      <c r="CN50" s="175"/>
      <c r="CO50" s="175"/>
      <c r="CP50" s="175"/>
      <c r="CQ50" s="176"/>
      <c r="CR50" s="168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70"/>
      <c r="DE50" s="148"/>
      <c r="DF50" s="148"/>
      <c r="DG50" s="148"/>
      <c r="DH50" s="148"/>
      <c r="DI50" s="168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70"/>
      <c r="DV50" s="157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9"/>
      <c r="EI50" s="157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9"/>
      <c r="EV50" s="157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9"/>
      <c r="FI50" s="168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70"/>
      <c r="FV50" s="157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9"/>
      <c r="GI50" s="157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9"/>
      <c r="GV50" s="157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9"/>
      <c r="HI50" s="359"/>
      <c r="HJ50" s="360"/>
      <c r="HK50" s="360"/>
      <c r="HL50" s="360"/>
      <c r="HM50" s="360"/>
      <c r="HN50" s="360"/>
      <c r="HO50" s="360"/>
      <c r="HP50" s="360"/>
      <c r="HQ50" s="360"/>
      <c r="HR50" s="360"/>
      <c r="HS50" s="360"/>
      <c r="HT50" s="360"/>
      <c r="HU50" s="361"/>
      <c r="HV50" s="359"/>
      <c r="HW50" s="360"/>
      <c r="HX50" s="360"/>
      <c r="HY50" s="360"/>
      <c r="HZ50" s="360"/>
      <c r="IA50" s="360"/>
      <c r="IB50" s="360"/>
      <c r="IC50" s="360"/>
      <c r="ID50" s="360"/>
      <c r="IE50" s="360"/>
      <c r="IF50" s="360"/>
      <c r="IG50" s="360"/>
      <c r="IH50" s="365"/>
    </row>
    <row r="51" spans="1:242" ht="11.1" customHeight="1" x14ac:dyDescent="0.2">
      <c r="A51" s="19"/>
      <c r="B51" s="191" t="s">
        <v>295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2"/>
      <c r="BR51" s="206"/>
      <c r="BS51" s="207"/>
      <c r="BT51" s="207"/>
      <c r="BU51" s="207"/>
      <c r="BV51" s="207"/>
      <c r="BW51" s="207"/>
      <c r="BX51" s="207"/>
      <c r="BY51" s="208"/>
      <c r="BZ51" s="210"/>
      <c r="CA51" s="207"/>
      <c r="CB51" s="207"/>
      <c r="CC51" s="207"/>
      <c r="CD51" s="207"/>
      <c r="CE51" s="207"/>
      <c r="CF51" s="207"/>
      <c r="CG51" s="207"/>
      <c r="CH51" s="207"/>
      <c r="CI51" s="208"/>
      <c r="CJ51" s="177" t="s">
        <v>296</v>
      </c>
      <c r="CK51" s="175"/>
      <c r="CL51" s="175"/>
      <c r="CM51" s="175"/>
      <c r="CN51" s="175"/>
      <c r="CO51" s="175"/>
      <c r="CP51" s="175"/>
      <c r="CQ51" s="176"/>
      <c r="CR51" s="168">
        <f>DE51+DF51+DH51</f>
        <v>0</v>
      </c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70"/>
      <c r="DE51" s="148"/>
      <c r="DF51" s="148">
        <v>0</v>
      </c>
      <c r="DG51" s="148"/>
      <c r="DH51" s="148"/>
      <c r="DI51" s="164">
        <f>DV51+EI51+EV51</f>
        <v>0</v>
      </c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6"/>
      <c r="DV51" s="157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9"/>
      <c r="EI51" s="157">
        <v>0</v>
      </c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9"/>
      <c r="EV51" s="157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9"/>
      <c r="FI51" s="164">
        <f>FV51+GI51+GV51</f>
        <v>0</v>
      </c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  <c r="FU51" s="166"/>
      <c r="FV51" s="157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9"/>
      <c r="GI51" s="157">
        <v>0</v>
      </c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9"/>
      <c r="GV51" s="157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9"/>
      <c r="HI51" s="359"/>
      <c r="HJ51" s="360"/>
      <c r="HK51" s="360"/>
      <c r="HL51" s="360"/>
      <c r="HM51" s="360"/>
      <c r="HN51" s="360"/>
      <c r="HO51" s="360"/>
      <c r="HP51" s="360"/>
      <c r="HQ51" s="360"/>
      <c r="HR51" s="360"/>
      <c r="HS51" s="360"/>
      <c r="HT51" s="360"/>
      <c r="HU51" s="361"/>
      <c r="HV51" s="155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85"/>
    </row>
    <row r="52" spans="1:242" ht="11.1" customHeight="1" x14ac:dyDescent="0.2">
      <c r="A52" s="42"/>
      <c r="B52" s="173" t="s">
        <v>57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211"/>
      <c r="BR52" s="175" t="s">
        <v>58</v>
      </c>
      <c r="BS52" s="175"/>
      <c r="BT52" s="175"/>
      <c r="BU52" s="175"/>
      <c r="BV52" s="175"/>
      <c r="BW52" s="175"/>
      <c r="BX52" s="175"/>
      <c r="BY52" s="176"/>
      <c r="BZ52" s="177" t="s">
        <v>56</v>
      </c>
      <c r="CA52" s="175"/>
      <c r="CB52" s="175"/>
      <c r="CC52" s="175"/>
      <c r="CD52" s="175"/>
      <c r="CE52" s="175"/>
      <c r="CF52" s="175"/>
      <c r="CG52" s="175"/>
      <c r="CH52" s="175"/>
      <c r="CI52" s="175"/>
      <c r="CJ52" s="177" t="s">
        <v>280</v>
      </c>
      <c r="CK52" s="175"/>
      <c r="CL52" s="175"/>
      <c r="CM52" s="175"/>
      <c r="CN52" s="175"/>
      <c r="CO52" s="175"/>
      <c r="CP52" s="175"/>
      <c r="CQ52" s="176"/>
      <c r="CR52" s="164">
        <f>DE52+DF52+DH52</f>
        <v>9102318.3800000008</v>
      </c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6"/>
      <c r="DE52" s="148">
        <f>DE54</f>
        <v>0</v>
      </c>
      <c r="DF52" s="148">
        <f>DF54</f>
        <v>0</v>
      </c>
      <c r="DG52" s="148"/>
      <c r="DH52" s="148">
        <f>DH54</f>
        <v>9102318.3800000008</v>
      </c>
      <c r="DI52" s="164">
        <f>DV52+EI52+EV52</f>
        <v>1725360</v>
      </c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6"/>
      <c r="DV52" s="160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2"/>
      <c r="EI52" s="160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2"/>
      <c r="EV52" s="160">
        <f>EV54</f>
        <v>1725360</v>
      </c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2"/>
      <c r="FI52" s="164">
        <f>FV52+GI52+GV52</f>
        <v>591360</v>
      </c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  <c r="FU52" s="166"/>
      <c r="FV52" s="160">
        <f>FV54</f>
        <v>0</v>
      </c>
      <c r="FW52" s="161"/>
      <c r="FX52" s="161"/>
      <c r="FY52" s="161"/>
      <c r="FZ52" s="161"/>
      <c r="GA52" s="161"/>
      <c r="GB52" s="161"/>
      <c r="GC52" s="161"/>
      <c r="GD52" s="161"/>
      <c r="GE52" s="161"/>
      <c r="GF52" s="161"/>
      <c r="GG52" s="161"/>
      <c r="GH52" s="162"/>
      <c r="GI52" s="160">
        <f>GI54</f>
        <v>0</v>
      </c>
      <c r="GJ52" s="161"/>
      <c r="GK52" s="161"/>
      <c r="GL52" s="161"/>
      <c r="GM52" s="161"/>
      <c r="GN52" s="161"/>
      <c r="GO52" s="161"/>
      <c r="GP52" s="161"/>
      <c r="GQ52" s="161"/>
      <c r="GR52" s="161"/>
      <c r="GS52" s="161"/>
      <c r="GT52" s="161"/>
      <c r="GU52" s="162"/>
      <c r="GV52" s="160">
        <f>GV54</f>
        <v>591360</v>
      </c>
      <c r="GW52" s="161"/>
      <c r="GX52" s="161"/>
      <c r="GY52" s="161"/>
      <c r="GZ52" s="161"/>
      <c r="HA52" s="161"/>
      <c r="HB52" s="161"/>
      <c r="HC52" s="161"/>
      <c r="HD52" s="161"/>
      <c r="HE52" s="161"/>
      <c r="HF52" s="161"/>
      <c r="HG52" s="161"/>
      <c r="HH52" s="162"/>
      <c r="HI52" s="155"/>
      <c r="HJ52" s="156"/>
      <c r="HK52" s="156"/>
      <c r="HL52" s="156"/>
      <c r="HM52" s="156"/>
      <c r="HN52" s="156"/>
      <c r="HO52" s="156"/>
      <c r="HP52" s="156"/>
      <c r="HQ52" s="156"/>
      <c r="HR52" s="156"/>
      <c r="HS52" s="156"/>
      <c r="HT52" s="156"/>
      <c r="HU52" s="187"/>
      <c r="HV52" s="155"/>
      <c r="HW52" s="156"/>
      <c r="HX52" s="156"/>
      <c r="HY52" s="156"/>
      <c r="HZ52" s="156"/>
      <c r="IA52" s="156"/>
      <c r="IB52" s="156"/>
      <c r="IC52" s="156"/>
      <c r="ID52" s="156"/>
      <c r="IE52" s="156"/>
      <c r="IF52" s="156"/>
      <c r="IG52" s="156"/>
      <c r="IH52" s="185"/>
    </row>
    <row r="53" spans="1:242" ht="11.1" customHeight="1" x14ac:dyDescent="0.2">
      <c r="A53" s="41"/>
      <c r="B53" s="189" t="s">
        <v>45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90"/>
      <c r="BR53" s="175"/>
      <c r="BS53" s="175"/>
      <c r="BT53" s="175"/>
      <c r="BU53" s="175"/>
      <c r="BV53" s="175"/>
      <c r="BW53" s="175"/>
      <c r="BX53" s="175"/>
      <c r="BY53" s="176"/>
      <c r="BZ53" s="177"/>
      <c r="CA53" s="175"/>
      <c r="CB53" s="175"/>
      <c r="CC53" s="175"/>
      <c r="CD53" s="175"/>
      <c r="CE53" s="175"/>
      <c r="CF53" s="175"/>
      <c r="CG53" s="175"/>
      <c r="CH53" s="175"/>
      <c r="CI53" s="175"/>
      <c r="CJ53" s="177"/>
      <c r="CK53" s="175"/>
      <c r="CL53" s="175"/>
      <c r="CM53" s="175"/>
      <c r="CN53" s="175"/>
      <c r="CO53" s="175"/>
      <c r="CP53" s="175"/>
      <c r="CQ53" s="176"/>
      <c r="CR53" s="168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70"/>
      <c r="DE53" s="148"/>
      <c r="DF53" s="148"/>
      <c r="DG53" s="148"/>
      <c r="DH53" s="148"/>
      <c r="DI53" s="168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70"/>
      <c r="DV53" s="157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9"/>
      <c r="EI53" s="157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9"/>
      <c r="EV53" s="157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9"/>
      <c r="FI53" s="168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70"/>
      <c r="FV53" s="157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9"/>
      <c r="GI53" s="157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9"/>
      <c r="GV53" s="157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9"/>
      <c r="HI53" s="359"/>
      <c r="HJ53" s="360"/>
      <c r="HK53" s="360"/>
      <c r="HL53" s="360"/>
      <c r="HM53" s="360"/>
      <c r="HN53" s="360"/>
      <c r="HO53" s="360"/>
      <c r="HP53" s="360"/>
      <c r="HQ53" s="360"/>
      <c r="HR53" s="360"/>
      <c r="HS53" s="360"/>
      <c r="HT53" s="360"/>
      <c r="HU53" s="361"/>
      <c r="HV53" s="359"/>
      <c r="HW53" s="360"/>
      <c r="HX53" s="360"/>
      <c r="HY53" s="360"/>
      <c r="HZ53" s="360"/>
      <c r="IA53" s="360"/>
      <c r="IB53" s="360"/>
      <c r="IC53" s="360"/>
      <c r="ID53" s="360"/>
      <c r="IE53" s="360"/>
      <c r="IF53" s="360"/>
      <c r="IG53" s="360"/>
      <c r="IH53" s="365"/>
    </row>
    <row r="54" spans="1:242" ht="12" customHeight="1" x14ac:dyDescent="0.2">
      <c r="A54" s="42"/>
      <c r="B54" s="191" t="s">
        <v>297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2"/>
      <c r="BR54" s="175" t="s">
        <v>207</v>
      </c>
      <c r="BS54" s="175"/>
      <c r="BT54" s="175"/>
      <c r="BU54" s="175"/>
      <c r="BV54" s="175"/>
      <c r="BW54" s="175"/>
      <c r="BX54" s="175"/>
      <c r="BY54" s="176"/>
      <c r="BZ54" s="177" t="s">
        <v>56</v>
      </c>
      <c r="CA54" s="175"/>
      <c r="CB54" s="175"/>
      <c r="CC54" s="175"/>
      <c r="CD54" s="175"/>
      <c r="CE54" s="175"/>
      <c r="CF54" s="175"/>
      <c r="CG54" s="175"/>
      <c r="CH54" s="175"/>
      <c r="CI54" s="175"/>
      <c r="CJ54" s="177" t="s">
        <v>280</v>
      </c>
      <c r="CK54" s="175"/>
      <c r="CL54" s="175"/>
      <c r="CM54" s="175"/>
      <c r="CN54" s="175"/>
      <c r="CO54" s="175"/>
      <c r="CP54" s="175"/>
      <c r="CQ54" s="176"/>
      <c r="CR54" s="168">
        <f>DE54+DF54+DH54</f>
        <v>9102318.3800000008</v>
      </c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70"/>
      <c r="DE54" s="148">
        <v>0</v>
      </c>
      <c r="DF54" s="148">
        <v>0</v>
      </c>
      <c r="DG54" s="148"/>
      <c r="DH54" s="148">
        <v>9102318.3800000008</v>
      </c>
      <c r="DI54" s="168">
        <f>EV54+EI54+DV54</f>
        <v>1725360</v>
      </c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70"/>
      <c r="DV54" s="157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9"/>
      <c r="EI54" s="157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9"/>
      <c r="EV54" s="157">
        <v>1725360</v>
      </c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9"/>
      <c r="FI54" s="168">
        <f>FV54+GI54+GV54</f>
        <v>591360</v>
      </c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70"/>
      <c r="FV54" s="157">
        <v>0</v>
      </c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9"/>
      <c r="GI54" s="157">
        <v>0</v>
      </c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9"/>
      <c r="GV54" s="157">
        <v>591360</v>
      </c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9"/>
      <c r="HI54" s="359"/>
      <c r="HJ54" s="360"/>
      <c r="HK54" s="360"/>
      <c r="HL54" s="360"/>
      <c r="HM54" s="360"/>
      <c r="HN54" s="360"/>
      <c r="HO54" s="360"/>
      <c r="HP54" s="360"/>
      <c r="HQ54" s="360"/>
      <c r="HR54" s="360"/>
      <c r="HS54" s="360"/>
      <c r="HT54" s="360"/>
      <c r="HU54" s="361"/>
      <c r="HV54" s="155"/>
      <c r="HW54" s="156"/>
      <c r="HX54" s="156"/>
      <c r="HY54" s="156"/>
      <c r="HZ54" s="156"/>
      <c r="IA54" s="156"/>
      <c r="IB54" s="156"/>
      <c r="IC54" s="156"/>
      <c r="ID54" s="156"/>
      <c r="IE54" s="156"/>
      <c r="IF54" s="156"/>
      <c r="IG54" s="156"/>
      <c r="IH54" s="185"/>
    </row>
    <row r="55" spans="1:242" s="80" customFormat="1" ht="12" hidden="1" customHeight="1" x14ac:dyDescent="0.2">
      <c r="A55" s="79"/>
      <c r="B55" s="191" t="s">
        <v>294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2"/>
      <c r="BR55" s="175" t="s">
        <v>209</v>
      </c>
      <c r="BS55" s="175"/>
      <c r="BT55" s="175"/>
      <c r="BU55" s="175"/>
      <c r="BV55" s="175"/>
      <c r="BW55" s="175"/>
      <c r="BX55" s="175"/>
      <c r="BY55" s="176"/>
      <c r="BZ55" s="177" t="s">
        <v>56</v>
      </c>
      <c r="CA55" s="175"/>
      <c r="CB55" s="175"/>
      <c r="CC55" s="175"/>
      <c r="CD55" s="175"/>
      <c r="CE55" s="175"/>
      <c r="CF55" s="175"/>
      <c r="CG55" s="175"/>
      <c r="CH55" s="175"/>
      <c r="CI55" s="175"/>
      <c r="CJ55" s="177" t="s">
        <v>280</v>
      </c>
      <c r="CK55" s="175"/>
      <c r="CL55" s="175"/>
      <c r="CM55" s="175"/>
      <c r="CN55" s="175"/>
      <c r="CO55" s="175"/>
      <c r="CP55" s="175"/>
      <c r="CQ55" s="176"/>
      <c r="CR55" s="168">
        <f>DE55+DF55+DH55</f>
        <v>0</v>
      </c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70"/>
      <c r="DE55" s="148">
        <v>0</v>
      </c>
      <c r="DF55" s="148">
        <v>0</v>
      </c>
      <c r="DG55" s="148"/>
      <c r="DH55" s="148">
        <v>0</v>
      </c>
      <c r="DI55" s="168">
        <f>EV55+EI55+DV55</f>
        <v>0</v>
      </c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70"/>
      <c r="DV55" s="157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9"/>
      <c r="EI55" s="157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9"/>
      <c r="EV55" s="157">
        <v>0</v>
      </c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9"/>
      <c r="FI55" s="168">
        <f>FV55+GI55+GV55</f>
        <v>0</v>
      </c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70"/>
      <c r="FV55" s="157">
        <v>0</v>
      </c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9"/>
      <c r="GI55" s="157">
        <v>0</v>
      </c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9"/>
      <c r="GV55" s="157">
        <v>0</v>
      </c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9"/>
      <c r="HI55" s="359"/>
      <c r="HJ55" s="360"/>
      <c r="HK55" s="360"/>
      <c r="HL55" s="360"/>
      <c r="HM55" s="360"/>
      <c r="HN55" s="360"/>
      <c r="HO55" s="360"/>
      <c r="HP55" s="360"/>
      <c r="HQ55" s="360"/>
      <c r="HR55" s="360"/>
      <c r="HS55" s="360"/>
      <c r="HT55" s="360"/>
      <c r="HU55" s="361"/>
      <c r="HV55" s="155"/>
      <c r="HW55" s="156"/>
      <c r="HX55" s="156"/>
      <c r="HY55" s="156"/>
      <c r="HZ55" s="156"/>
      <c r="IA55" s="156"/>
      <c r="IB55" s="156"/>
      <c r="IC55" s="156"/>
      <c r="ID55" s="156"/>
      <c r="IE55" s="156"/>
      <c r="IF55" s="156"/>
      <c r="IG55" s="156"/>
      <c r="IH55" s="185"/>
    </row>
    <row r="56" spans="1:242" ht="11.1" customHeight="1" x14ac:dyDescent="0.2">
      <c r="A56" s="42"/>
      <c r="B56" s="191" t="s">
        <v>45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2"/>
      <c r="BR56" s="175"/>
      <c r="BS56" s="175"/>
      <c r="BT56" s="175"/>
      <c r="BU56" s="175"/>
      <c r="BV56" s="175"/>
      <c r="BW56" s="175"/>
      <c r="BX56" s="175"/>
      <c r="BY56" s="176"/>
      <c r="BZ56" s="177"/>
      <c r="CA56" s="175"/>
      <c r="CB56" s="175"/>
      <c r="CC56" s="175"/>
      <c r="CD56" s="175"/>
      <c r="CE56" s="175"/>
      <c r="CF56" s="175"/>
      <c r="CG56" s="175"/>
      <c r="CH56" s="175"/>
      <c r="CI56" s="175"/>
      <c r="CJ56" s="177"/>
      <c r="CK56" s="175"/>
      <c r="CL56" s="175"/>
      <c r="CM56" s="175"/>
      <c r="CN56" s="175"/>
      <c r="CO56" s="175"/>
      <c r="CP56" s="175"/>
      <c r="CQ56" s="176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48"/>
      <c r="DF56" s="148"/>
      <c r="DG56" s="148"/>
      <c r="DH56" s="148"/>
      <c r="DI56" s="168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70"/>
      <c r="DV56" s="157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9"/>
      <c r="EI56" s="157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9"/>
      <c r="EV56" s="157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9"/>
      <c r="FI56" s="168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70"/>
      <c r="FV56" s="157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9"/>
      <c r="GI56" s="157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9"/>
      <c r="GV56" s="157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9"/>
      <c r="HI56" s="359"/>
      <c r="HJ56" s="360"/>
      <c r="HK56" s="360"/>
      <c r="HL56" s="360"/>
      <c r="HM56" s="360"/>
      <c r="HN56" s="360"/>
      <c r="HO56" s="360"/>
      <c r="HP56" s="360"/>
      <c r="HQ56" s="360"/>
      <c r="HR56" s="360"/>
      <c r="HS56" s="360"/>
      <c r="HT56" s="360"/>
      <c r="HU56" s="361"/>
      <c r="HV56" s="155"/>
      <c r="HW56" s="156"/>
      <c r="HX56" s="156"/>
      <c r="HY56" s="156"/>
      <c r="HZ56" s="156"/>
      <c r="IA56" s="156"/>
      <c r="IB56" s="156"/>
      <c r="IC56" s="156"/>
      <c r="ID56" s="156"/>
      <c r="IE56" s="156"/>
      <c r="IF56" s="156"/>
      <c r="IG56" s="156"/>
      <c r="IH56" s="185"/>
    </row>
    <row r="57" spans="1:242" ht="11.1" customHeight="1" x14ac:dyDescent="0.2">
      <c r="A57" s="42"/>
      <c r="B57" s="191" t="s">
        <v>208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2"/>
      <c r="BR57" s="175" t="s">
        <v>209</v>
      </c>
      <c r="BS57" s="175"/>
      <c r="BT57" s="175"/>
      <c r="BU57" s="175"/>
      <c r="BV57" s="175"/>
      <c r="BW57" s="175"/>
      <c r="BX57" s="175"/>
      <c r="BY57" s="176"/>
      <c r="BZ57" s="177" t="s">
        <v>59</v>
      </c>
      <c r="CA57" s="175"/>
      <c r="CB57" s="175"/>
      <c r="CC57" s="175"/>
      <c r="CD57" s="175"/>
      <c r="CE57" s="175"/>
      <c r="CF57" s="175"/>
      <c r="CG57" s="175"/>
      <c r="CH57" s="175"/>
      <c r="CI57" s="175"/>
      <c r="CJ57" s="177"/>
      <c r="CK57" s="175"/>
      <c r="CL57" s="175"/>
      <c r="CM57" s="175"/>
      <c r="CN57" s="175"/>
      <c r="CO57" s="175"/>
      <c r="CP57" s="175"/>
      <c r="CQ57" s="176"/>
      <c r="CR57" s="168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70"/>
      <c r="DE57" s="148"/>
      <c r="DF57" s="148"/>
      <c r="DG57" s="148"/>
      <c r="DH57" s="148"/>
      <c r="DI57" s="168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70"/>
      <c r="DV57" s="157"/>
      <c r="DW57" s="158"/>
      <c r="DX57" s="158"/>
      <c r="DY57" s="158"/>
      <c r="DZ57" s="158"/>
      <c r="EA57" s="158"/>
      <c r="EB57" s="158"/>
      <c r="EC57" s="158"/>
      <c r="ED57" s="158"/>
      <c r="EE57" s="158"/>
      <c r="EF57" s="158"/>
      <c r="EG57" s="158"/>
      <c r="EH57" s="159"/>
      <c r="EI57" s="157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9"/>
      <c r="EV57" s="157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9"/>
      <c r="FI57" s="168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70"/>
      <c r="FV57" s="157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9"/>
      <c r="GI57" s="157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9"/>
      <c r="GV57" s="157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9"/>
      <c r="HI57" s="359"/>
      <c r="HJ57" s="360"/>
      <c r="HK57" s="360"/>
      <c r="HL57" s="360"/>
      <c r="HM57" s="360"/>
      <c r="HN57" s="360"/>
      <c r="HO57" s="360"/>
      <c r="HP57" s="360"/>
      <c r="HQ57" s="360"/>
      <c r="HR57" s="360"/>
      <c r="HS57" s="360"/>
      <c r="HT57" s="360"/>
      <c r="HU57" s="361"/>
      <c r="HV57" s="155"/>
      <c r="HW57" s="156"/>
      <c r="HX57" s="156"/>
      <c r="HY57" s="156"/>
      <c r="HZ57" s="156"/>
      <c r="IA57" s="156"/>
      <c r="IB57" s="156"/>
      <c r="IC57" s="156"/>
      <c r="ID57" s="156"/>
      <c r="IE57" s="156"/>
      <c r="IF57" s="156"/>
      <c r="IG57" s="156"/>
      <c r="IH57" s="185"/>
    </row>
    <row r="58" spans="1:242" ht="11.1" customHeight="1" x14ac:dyDescent="0.2">
      <c r="A58" s="42"/>
      <c r="B58" s="191" t="s">
        <v>45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2"/>
      <c r="BR58" s="175"/>
      <c r="BS58" s="175"/>
      <c r="BT58" s="175"/>
      <c r="BU58" s="175"/>
      <c r="BV58" s="175"/>
      <c r="BW58" s="175"/>
      <c r="BX58" s="175"/>
      <c r="BY58" s="176"/>
      <c r="BZ58" s="177"/>
      <c r="CA58" s="175"/>
      <c r="CB58" s="175"/>
      <c r="CC58" s="175"/>
      <c r="CD58" s="175"/>
      <c r="CE58" s="175"/>
      <c r="CF58" s="175"/>
      <c r="CG58" s="175"/>
      <c r="CH58" s="175"/>
      <c r="CI58" s="175"/>
      <c r="CJ58" s="177"/>
      <c r="CK58" s="175"/>
      <c r="CL58" s="175"/>
      <c r="CM58" s="175"/>
      <c r="CN58" s="175"/>
      <c r="CO58" s="175"/>
      <c r="CP58" s="175"/>
      <c r="CQ58" s="176"/>
      <c r="CR58" s="168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70"/>
      <c r="DE58" s="148"/>
      <c r="DF58" s="148"/>
      <c r="DG58" s="148"/>
      <c r="DH58" s="148"/>
      <c r="DI58" s="168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70"/>
      <c r="DV58" s="157"/>
      <c r="DW58" s="158"/>
      <c r="DX58" s="158"/>
      <c r="DY58" s="158"/>
      <c r="DZ58" s="158"/>
      <c r="EA58" s="158"/>
      <c r="EB58" s="158"/>
      <c r="EC58" s="158"/>
      <c r="ED58" s="158"/>
      <c r="EE58" s="158"/>
      <c r="EF58" s="158"/>
      <c r="EG58" s="158"/>
      <c r="EH58" s="159"/>
      <c r="EI58" s="157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9"/>
      <c r="EV58" s="157"/>
      <c r="EW58" s="158"/>
      <c r="EX58" s="158"/>
      <c r="EY58" s="158"/>
      <c r="EZ58" s="158"/>
      <c r="FA58" s="158"/>
      <c r="FB58" s="158"/>
      <c r="FC58" s="158"/>
      <c r="FD58" s="158"/>
      <c r="FE58" s="158"/>
      <c r="FF58" s="158"/>
      <c r="FG58" s="158"/>
      <c r="FH58" s="159"/>
      <c r="FI58" s="168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70"/>
      <c r="FV58" s="157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9"/>
      <c r="GI58" s="157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9"/>
      <c r="GV58" s="157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9"/>
      <c r="HI58" s="359"/>
      <c r="HJ58" s="360"/>
      <c r="HK58" s="360"/>
      <c r="HL58" s="360"/>
      <c r="HM58" s="360"/>
      <c r="HN58" s="360"/>
      <c r="HO58" s="360"/>
      <c r="HP58" s="360"/>
      <c r="HQ58" s="360"/>
      <c r="HR58" s="360"/>
      <c r="HS58" s="360"/>
      <c r="HT58" s="360"/>
      <c r="HU58" s="361"/>
      <c r="HV58" s="155"/>
      <c r="HW58" s="156"/>
      <c r="HX58" s="156"/>
      <c r="HY58" s="156"/>
      <c r="HZ58" s="156"/>
      <c r="IA58" s="156"/>
      <c r="IB58" s="156"/>
      <c r="IC58" s="156"/>
      <c r="ID58" s="156"/>
      <c r="IE58" s="156"/>
      <c r="IF58" s="156"/>
      <c r="IG58" s="156"/>
      <c r="IH58" s="185"/>
    </row>
    <row r="59" spans="1:242" ht="11.1" customHeight="1" x14ac:dyDescent="0.2">
      <c r="A59" s="42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2"/>
      <c r="BR59" s="175"/>
      <c r="BS59" s="175"/>
      <c r="BT59" s="175"/>
      <c r="BU59" s="175"/>
      <c r="BV59" s="175"/>
      <c r="BW59" s="175"/>
      <c r="BX59" s="175"/>
      <c r="BY59" s="176"/>
      <c r="BZ59" s="177"/>
      <c r="CA59" s="175"/>
      <c r="CB59" s="175"/>
      <c r="CC59" s="175"/>
      <c r="CD59" s="175"/>
      <c r="CE59" s="175"/>
      <c r="CF59" s="175"/>
      <c r="CG59" s="175"/>
      <c r="CH59" s="175"/>
      <c r="CI59" s="175"/>
      <c r="CJ59" s="177"/>
      <c r="CK59" s="175"/>
      <c r="CL59" s="175"/>
      <c r="CM59" s="175"/>
      <c r="CN59" s="175"/>
      <c r="CO59" s="175"/>
      <c r="CP59" s="175"/>
      <c r="CQ59" s="176"/>
      <c r="CR59" s="168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70"/>
      <c r="DE59" s="148"/>
      <c r="DF59" s="148"/>
      <c r="DG59" s="148"/>
      <c r="DH59" s="148"/>
      <c r="DI59" s="168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70"/>
      <c r="DV59" s="157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9"/>
      <c r="EI59" s="157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9"/>
      <c r="EV59" s="157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9"/>
      <c r="FI59" s="168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70"/>
      <c r="FV59" s="157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9"/>
      <c r="GI59" s="157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9"/>
      <c r="GV59" s="157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9"/>
      <c r="HI59" s="359"/>
      <c r="HJ59" s="360"/>
      <c r="HK59" s="360"/>
      <c r="HL59" s="360"/>
      <c r="HM59" s="360"/>
      <c r="HN59" s="360"/>
      <c r="HO59" s="360"/>
      <c r="HP59" s="360"/>
      <c r="HQ59" s="360"/>
      <c r="HR59" s="360"/>
      <c r="HS59" s="360"/>
      <c r="HT59" s="360"/>
      <c r="HU59" s="361"/>
      <c r="HV59" s="155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85"/>
    </row>
    <row r="60" spans="1:242" ht="11.1" customHeight="1" x14ac:dyDescent="0.2">
      <c r="A60" s="21"/>
      <c r="B60" s="173" t="s">
        <v>60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4" t="s">
        <v>61</v>
      </c>
      <c r="BS60" s="175"/>
      <c r="BT60" s="175"/>
      <c r="BU60" s="175"/>
      <c r="BV60" s="175"/>
      <c r="BW60" s="175"/>
      <c r="BX60" s="175"/>
      <c r="BY60" s="176"/>
      <c r="BZ60" s="177"/>
      <c r="CA60" s="175"/>
      <c r="CB60" s="175"/>
      <c r="CC60" s="175"/>
      <c r="CD60" s="175"/>
      <c r="CE60" s="175"/>
      <c r="CF60" s="175"/>
      <c r="CG60" s="175"/>
      <c r="CH60" s="175"/>
      <c r="CI60" s="175"/>
      <c r="CJ60" s="177"/>
      <c r="CK60" s="175"/>
      <c r="CL60" s="175"/>
      <c r="CM60" s="175"/>
      <c r="CN60" s="175"/>
      <c r="CO60" s="175"/>
      <c r="CP60" s="175"/>
      <c r="CQ60" s="176"/>
      <c r="CR60" s="164">
        <f>DF60</f>
        <v>0</v>
      </c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6"/>
      <c r="DE60" s="148"/>
      <c r="DF60" s="148">
        <f>DF62</f>
        <v>0</v>
      </c>
      <c r="DG60" s="148"/>
      <c r="DH60" s="148"/>
      <c r="DI60" s="164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6"/>
      <c r="DV60" s="160"/>
      <c r="DW60" s="161"/>
      <c r="DX60" s="161"/>
      <c r="DY60" s="161"/>
      <c r="DZ60" s="161"/>
      <c r="EA60" s="161"/>
      <c r="EB60" s="161"/>
      <c r="EC60" s="161"/>
      <c r="ED60" s="161"/>
      <c r="EE60" s="161"/>
      <c r="EF60" s="161"/>
      <c r="EG60" s="161"/>
      <c r="EH60" s="162"/>
      <c r="EI60" s="160"/>
      <c r="EJ60" s="161"/>
      <c r="EK60" s="161"/>
      <c r="EL60" s="161"/>
      <c r="EM60" s="161"/>
      <c r="EN60" s="161"/>
      <c r="EO60" s="161"/>
      <c r="EP60" s="161"/>
      <c r="EQ60" s="161"/>
      <c r="ER60" s="161"/>
      <c r="ES60" s="161"/>
      <c r="ET60" s="161"/>
      <c r="EU60" s="162"/>
      <c r="EV60" s="160"/>
      <c r="EW60" s="161"/>
      <c r="EX60" s="161"/>
      <c r="EY60" s="161"/>
      <c r="EZ60" s="161"/>
      <c r="FA60" s="161"/>
      <c r="FB60" s="161"/>
      <c r="FC60" s="161"/>
      <c r="FD60" s="161"/>
      <c r="FE60" s="161"/>
      <c r="FF60" s="161"/>
      <c r="FG60" s="161"/>
      <c r="FH60" s="162"/>
      <c r="FI60" s="164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6"/>
      <c r="FV60" s="160"/>
      <c r="FW60" s="161"/>
      <c r="FX60" s="161"/>
      <c r="FY60" s="161"/>
      <c r="FZ60" s="161"/>
      <c r="GA60" s="161"/>
      <c r="GB60" s="161"/>
      <c r="GC60" s="161"/>
      <c r="GD60" s="161"/>
      <c r="GE60" s="161"/>
      <c r="GF60" s="161"/>
      <c r="GG60" s="161"/>
      <c r="GH60" s="162"/>
      <c r="GI60" s="160"/>
      <c r="GJ60" s="161"/>
      <c r="GK60" s="161"/>
      <c r="GL60" s="161"/>
      <c r="GM60" s="161"/>
      <c r="GN60" s="161"/>
      <c r="GO60" s="161"/>
      <c r="GP60" s="161"/>
      <c r="GQ60" s="161"/>
      <c r="GR60" s="161"/>
      <c r="GS60" s="161"/>
      <c r="GT60" s="161"/>
      <c r="GU60" s="162"/>
      <c r="GV60" s="160"/>
      <c r="GW60" s="161"/>
      <c r="GX60" s="161"/>
      <c r="GY60" s="161"/>
      <c r="GZ60" s="161"/>
      <c r="HA60" s="161"/>
      <c r="HB60" s="161"/>
      <c r="HC60" s="161"/>
      <c r="HD60" s="161"/>
      <c r="HE60" s="161"/>
      <c r="HF60" s="161"/>
      <c r="HG60" s="161"/>
      <c r="HH60" s="162"/>
      <c r="HI60" s="155"/>
      <c r="HJ60" s="156"/>
      <c r="HK60" s="156"/>
      <c r="HL60" s="156"/>
      <c r="HM60" s="156"/>
      <c r="HN60" s="156"/>
      <c r="HO60" s="156"/>
      <c r="HP60" s="156"/>
      <c r="HQ60" s="156"/>
      <c r="HR60" s="156"/>
      <c r="HS60" s="156"/>
      <c r="HT60" s="156"/>
      <c r="HU60" s="187"/>
      <c r="HV60" s="155"/>
      <c r="HW60" s="156"/>
      <c r="HX60" s="156"/>
      <c r="HY60" s="156"/>
      <c r="HZ60" s="156"/>
      <c r="IA60" s="156"/>
      <c r="IB60" s="156"/>
      <c r="IC60" s="156"/>
      <c r="ID60" s="156"/>
      <c r="IE60" s="156"/>
      <c r="IF60" s="156"/>
      <c r="IG60" s="156"/>
      <c r="IH60" s="185"/>
    </row>
    <row r="61" spans="1:242" ht="11.1" customHeight="1" x14ac:dyDescent="0.2">
      <c r="A61" s="20"/>
      <c r="B61" s="196" t="s">
        <v>45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74"/>
      <c r="BS61" s="175"/>
      <c r="BT61" s="175"/>
      <c r="BU61" s="175"/>
      <c r="BV61" s="175"/>
      <c r="BW61" s="175"/>
      <c r="BX61" s="175"/>
      <c r="BY61" s="176"/>
      <c r="BZ61" s="177"/>
      <c r="CA61" s="175"/>
      <c r="CB61" s="175"/>
      <c r="CC61" s="175"/>
      <c r="CD61" s="175"/>
      <c r="CE61" s="175"/>
      <c r="CF61" s="175"/>
      <c r="CG61" s="175"/>
      <c r="CH61" s="175"/>
      <c r="CI61" s="175"/>
      <c r="CJ61" s="177"/>
      <c r="CK61" s="175"/>
      <c r="CL61" s="175"/>
      <c r="CM61" s="175"/>
      <c r="CN61" s="175"/>
      <c r="CO61" s="175"/>
      <c r="CP61" s="175"/>
      <c r="CQ61" s="176"/>
      <c r="CR61" s="164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6"/>
      <c r="DE61" s="148"/>
      <c r="DF61" s="148"/>
      <c r="DG61" s="148"/>
      <c r="DH61" s="148"/>
      <c r="DI61" s="164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6"/>
      <c r="DV61" s="160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2"/>
      <c r="EI61" s="160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2"/>
      <c r="EV61" s="160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2"/>
      <c r="FI61" s="164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6"/>
      <c r="FV61" s="160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2"/>
      <c r="GI61" s="160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2"/>
      <c r="GV61" s="160"/>
      <c r="GW61" s="161"/>
      <c r="GX61" s="161"/>
      <c r="GY61" s="161"/>
      <c r="GZ61" s="161"/>
      <c r="HA61" s="161"/>
      <c r="HB61" s="161"/>
      <c r="HC61" s="161"/>
      <c r="HD61" s="161"/>
      <c r="HE61" s="161"/>
      <c r="HF61" s="161"/>
      <c r="HG61" s="161"/>
      <c r="HH61" s="162"/>
      <c r="HI61" s="155"/>
      <c r="HJ61" s="156"/>
      <c r="HK61" s="156"/>
      <c r="HL61" s="156"/>
      <c r="HM61" s="156"/>
      <c r="HN61" s="156"/>
      <c r="HO61" s="156"/>
      <c r="HP61" s="156"/>
      <c r="HQ61" s="156"/>
      <c r="HR61" s="156"/>
      <c r="HS61" s="156"/>
      <c r="HT61" s="156"/>
      <c r="HU61" s="187"/>
      <c r="HV61" s="155"/>
      <c r="HW61" s="156"/>
      <c r="HX61" s="156"/>
      <c r="HY61" s="156"/>
      <c r="HZ61" s="156"/>
      <c r="IA61" s="156"/>
      <c r="IB61" s="156"/>
      <c r="IC61" s="156"/>
      <c r="ID61" s="156"/>
      <c r="IE61" s="156"/>
      <c r="IF61" s="156"/>
      <c r="IG61" s="156"/>
      <c r="IH61" s="185"/>
    </row>
    <row r="62" spans="1:242" ht="11.1" customHeight="1" x14ac:dyDescent="0.2">
      <c r="A62" s="41"/>
      <c r="B62" s="189" t="s">
        <v>309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75" t="s">
        <v>310</v>
      </c>
      <c r="BS62" s="175"/>
      <c r="BT62" s="175"/>
      <c r="BU62" s="175"/>
      <c r="BV62" s="175"/>
      <c r="BW62" s="175"/>
      <c r="BX62" s="175"/>
      <c r="BY62" s="176"/>
      <c r="BZ62" s="177" t="s">
        <v>311</v>
      </c>
      <c r="CA62" s="175"/>
      <c r="CB62" s="175"/>
      <c r="CC62" s="175"/>
      <c r="CD62" s="175"/>
      <c r="CE62" s="175"/>
      <c r="CF62" s="175"/>
      <c r="CG62" s="175"/>
      <c r="CH62" s="175"/>
      <c r="CI62" s="175"/>
      <c r="CJ62" s="177" t="s">
        <v>312</v>
      </c>
      <c r="CK62" s="175"/>
      <c r="CL62" s="175"/>
      <c r="CM62" s="175"/>
      <c r="CN62" s="175"/>
      <c r="CO62" s="175"/>
      <c r="CP62" s="175"/>
      <c r="CQ62" s="176"/>
      <c r="CR62" s="164">
        <f>DF62</f>
        <v>0</v>
      </c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6"/>
      <c r="DE62" s="148"/>
      <c r="DF62" s="148">
        <v>0</v>
      </c>
      <c r="DG62" s="148"/>
      <c r="DH62" s="148"/>
      <c r="DI62" s="164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6"/>
      <c r="DV62" s="160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2"/>
      <c r="EI62" s="160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2"/>
      <c r="EV62" s="160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2"/>
      <c r="FI62" s="164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  <c r="FU62" s="166"/>
      <c r="FV62" s="160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2"/>
      <c r="GI62" s="160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2"/>
      <c r="GV62" s="160"/>
      <c r="GW62" s="161"/>
      <c r="GX62" s="161"/>
      <c r="GY62" s="161"/>
      <c r="GZ62" s="161"/>
      <c r="HA62" s="161"/>
      <c r="HB62" s="161"/>
      <c r="HC62" s="161"/>
      <c r="HD62" s="161"/>
      <c r="HE62" s="161"/>
      <c r="HF62" s="161"/>
      <c r="HG62" s="161"/>
      <c r="HH62" s="162"/>
      <c r="HI62" s="155"/>
      <c r="HJ62" s="156"/>
      <c r="HK62" s="156"/>
      <c r="HL62" s="156"/>
      <c r="HM62" s="156"/>
      <c r="HN62" s="156"/>
      <c r="HO62" s="156"/>
      <c r="HP62" s="156"/>
      <c r="HQ62" s="156"/>
      <c r="HR62" s="156"/>
      <c r="HS62" s="156"/>
      <c r="HT62" s="156"/>
      <c r="HU62" s="187"/>
      <c r="HV62" s="155"/>
      <c r="HW62" s="156"/>
      <c r="HX62" s="156"/>
      <c r="HY62" s="156"/>
      <c r="HZ62" s="156"/>
      <c r="IA62" s="156"/>
      <c r="IB62" s="156"/>
      <c r="IC62" s="156"/>
      <c r="ID62" s="156"/>
      <c r="IE62" s="156"/>
      <c r="IF62" s="156"/>
      <c r="IG62" s="156"/>
      <c r="IH62" s="185"/>
    </row>
    <row r="63" spans="1:242" ht="12.75" customHeight="1" x14ac:dyDescent="0.2">
      <c r="A63" s="22"/>
      <c r="B63" s="173" t="s">
        <v>210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4" t="s">
        <v>62</v>
      </c>
      <c r="BS63" s="175"/>
      <c r="BT63" s="175"/>
      <c r="BU63" s="175"/>
      <c r="BV63" s="175"/>
      <c r="BW63" s="175"/>
      <c r="BX63" s="175"/>
      <c r="BY63" s="176"/>
      <c r="BZ63" s="177" t="s">
        <v>38</v>
      </c>
      <c r="CA63" s="175"/>
      <c r="CB63" s="175"/>
      <c r="CC63" s="175"/>
      <c r="CD63" s="175"/>
      <c r="CE63" s="175"/>
      <c r="CF63" s="175"/>
      <c r="CG63" s="175"/>
      <c r="CH63" s="175"/>
      <c r="CI63" s="175"/>
      <c r="CJ63" s="177"/>
      <c r="CK63" s="175"/>
      <c r="CL63" s="175"/>
      <c r="CM63" s="175"/>
      <c r="CN63" s="175"/>
      <c r="CO63" s="175"/>
      <c r="CP63" s="175"/>
      <c r="CQ63" s="176"/>
      <c r="CR63" s="164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6"/>
      <c r="DE63" s="148"/>
      <c r="DF63" s="148"/>
      <c r="DG63" s="148"/>
      <c r="DH63" s="148"/>
      <c r="DI63" s="164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6"/>
      <c r="DV63" s="160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2"/>
      <c r="EI63" s="160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2"/>
      <c r="EV63" s="160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2"/>
      <c r="FI63" s="164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  <c r="FU63" s="166"/>
      <c r="FV63" s="160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2"/>
      <c r="GI63" s="160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2"/>
      <c r="GV63" s="160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2"/>
      <c r="HI63" s="155"/>
      <c r="HJ63" s="156"/>
      <c r="HK63" s="156"/>
      <c r="HL63" s="156"/>
      <c r="HM63" s="156"/>
      <c r="HN63" s="156"/>
      <c r="HO63" s="156"/>
      <c r="HP63" s="156"/>
      <c r="HQ63" s="156"/>
      <c r="HR63" s="156"/>
      <c r="HS63" s="156"/>
      <c r="HT63" s="156"/>
      <c r="HU63" s="187"/>
      <c r="HV63" s="155"/>
      <c r="HW63" s="156"/>
      <c r="HX63" s="156"/>
      <c r="HY63" s="156"/>
      <c r="HZ63" s="156"/>
      <c r="IA63" s="156"/>
      <c r="IB63" s="156"/>
      <c r="IC63" s="156"/>
      <c r="ID63" s="156"/>
      <c r="IE63" s="156"/>
      <c r="IF63" s="156"/>
      <c r="IG63" s="156"/>
      <c r="IH63" s="185"/>
    </row>
    <row r="64" spans="1:242" ht="12.75" customHeight="1" x14ac:dyDescent="0.2">
      <c r="A64" s="40"/>
      <c r="B64" s="173" t="s">
        <v>45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7"/>
      <c r="BS64" s="175"/>
      <c r="BT64" s="175"/>
      <c r="BU64" s="175"/>
      <c r="BV64" s="175"/>
      <c r="BW64" s="175"/>
      <c r="BX64" s="175"/>
      <c r="BY64" s="176"/>
      <c r="BZ64" s="177"/>
      <c r="CA64" s="175"/>
      <c r="CB64" s="175"/>
      <c r="CC64" s="175"/>
      <c r="CD64" s="175"/>
      <c r="CE64" s="175"/>
      <c r="CF64" s="175"/>
      <c r="CG64" s="175"/>
      <c r="CH64" s="175"/>
      <c r="CI64" s="175"/>
      <c r="CJ64" s="177"/>
      <c r="CK64" s="175"/>
      <c r="CL64" s="175"/>
      <c r="CM64" s="175"/>
      <c r="CN64" s="175"/>
      <c r="CO64" s="175"/>
      <c r="CP64" s="175"/>
      <c r="CQ64" s="176"/>
      <c r="CR64" s="164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6"/>
      <c r="DE64" s="148"/>
      <c r="DF64" s="148"/>
      <c r="DG64" s="148"/>
      <c r="DH64" s="148"/>
      <c r="DI64" s="164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6"/>
      <c r="DV64" s="160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2"/>
      <c r="EI64" s="160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2"/>
      <c r="EV64" s="160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2"/>
      <c r="FI64" s="164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  <c r="FU64" s="166"/>
      <c r="FV64" s="160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2"/>
      <c r="GI64" s="160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GT64" s="161"/>
      <c r="GU64" s="162"/>
      <c r="GV64" s="160"/>
      <c r="GW64" s="161"/>
      <c r="GX64" s="161"/>
      <c r="GY64" s="161"/>
      <c r="GZ64" s="161"/>
      <c r="HA64" s="161"/>
      <c r="HB64" s="161"/>
      <c r="HC64" s="161"/>
      <c r="HD64" s="161"/>
      <c r="HE64" s="161"/>
      <c r="HF64" s="161"/>
      <c r="HG64" s="161"/>
      <c r="HH64" s="162"/>
      <c r="HI64" s="155"/>
      <c r="HJ64" s="156"/>
      <c r="HK64" s="156"/>
      <c r="HL64" s="156"/>
      <c r="HM64" s="156"/>
      <c r="HN64" s="156"/>
      <c r="HO64" s="156"/>
      <c r="HP64" s="156"/>
      <c r="HQ64" s="156"/>
      <c r="HR64" s="156"/>
      <c r="HS64" s="156"/>
      <c r="HT64" s="156"/>
      <c r="HU64" s="187"/>
      <c r="HV64" s="155"/>
      <c r="HW64" s="156"/>
      <c r="HX64" s="156"/>
      <c r="HY64" s="156"/>
      <c r="HZ64" s="156"/>
      <c r="IA64" s="156"/>
      <c r="IB64" s="156"/>
      <c r="IC64" s="156"/>
      <c r="ID64" s="156"/>
      <c r="IE64" s="156"/>
      <c r="IF64" s="156"/>
      <c r="IG64" s="156"/>
      <c r="IH64" s="185"/>
    </row>
    <row r="65" spans="1:243" ht="23.25" customHeight="1" x14ac:dyDescent="0.2">
      <c r="A65" s="21"/>
      <c r="B65" s="173" t="s">
        <v>211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4" t="s">
        <v>63</v>
      </c>
      <c r="BS65" s="175"/>
      <c r="BT65" s="175"/>
      <c r="BU65" s="175"/>
      <c r="BV65" s="175"/>
      <c r="BW65" s="175"/>
      <c r="BX65" s="175"/>
      <c r="BY65" s="176"/>
      <c r="BZ65" s="177" t="s">
        <v>64</v>
      </c>
      <c r="CA65" s="175"/>
      <c r="CB65" s="175"/>
      <c r="CC65" s="175"/>
      <c r="CD65" s="175"/>
      <c r="CE65" s="175"/>
      <c r="CF65" s="175"/>
      <c r="CG65" s="175"/>
      <c r="CH65" s="175"/>
      <c r="CI65" s="175"/>
      <c r="CJ65" s="177"/>
      <c r="CK65" s="175"/>
      <c r="CL65" s="175"/>
      <c r="CM65" s="175"/>
      <c r="CN65" s="175"/>
      <c r="CO65" s="175"/>
      <c r="CP65" s="175"/>
      <c r="CQ65" s="176"/>
      <c r="CR65" s="164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6"/>
      <c r="DE65" s="148"/>
      <c r="DF65" s="148"/>
      <c r="DG65" s="148"/>
      <c r="DH65" s="148"/>
      <c r="DI65" s="164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6"/>
      <c r="DV65" s="160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2"/>
      <c r="EI65" s="160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2"/>
      <c r="EV65" s="160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2"/>
      <c r="FI65" s="164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  <c r="FU65" s="166"/>
      <c r="FV65" s="160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2"/>
      <c r="GI65" s="160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2"/>
      <c r="GV65" s="160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2"/>
      <c r="HI65" s="155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87"/>
      <c r="HV65" s="155"/>
      <c r="HW65" s="156"/>
      <c r="HX65" s="156"/>
      <c r="HY65" s="156"/>
      <c r="HZ65" s="156"/>
      <c r="IA65" s="156"/>
      <c r="IB65" s="156"/>
      <c r="IC65" s="156"/>
      <c r="ID65" s="156"/>
      <c r="IE65" s="156"/>
      <c r="IF65" s="156"/>
      <c r="IG65" s="156"/>
      <c r="IH65" s="185"/>
    </row>
    <row r="66" spans="1:243" ht="11.1" customHeight="1" x14ac:dyDescent="0.2">
      <c r="A66" s="194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74"/>
      <c r="BS66" s="175"/>
      <c r="BT66" s="175"/>
      <c r="BU66" s="175"/>
      <c r="BV66" s="175"/>
      <c r="BW66" s="175"/>
      <c r="BX66" s="175"/>
      <c r="BY66" s="176"/>
      <c r="BZ66" s="177"/>
      <c r="CA66" s="175"/>
      <c r="CB66" s="175"/>
      <c r="CC66" s="175"/>
      <c r="CD66" s="175"/>
      <c r="CE66" s="175"/>
      <c r="CF66" s="175"/>
      <c r="CG66" s="175"/>
      <c r="CH66" s="175"/>
      <c r="CI66" s="175"/>
      <c r="CJ66" s="177"/>
      <c r="CK66" s="175"/>
      <c r="CL66" s="175"/>
      <c r="CM66" s="175"/>
      <c r="CN66" s="175"/>
      <c r="CO66" s="175"/>
      <c r="CP66" s="175"/>
      <c r="CQ66" s="176"/>
      <c r="CR66" s="164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6"/>
      <c r="DE66" s="148"/>
      <c r="DF66" s="148"/>
      <c r="DG66" s="148"/>
      <c r="DH66" s="148"/>
      <c r="DI66" s="164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6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4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  <c r="FU66" s="166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  <c r="IB66" s="186"/>
      <c r="IC66" s="186"/>
      <c r="ID66" s="186"/>
      <c r="IE66" s="186"/>
      <c r="IF66" s="186"/>
      <c r="IG66" s="186"/>
      <c r="IH66" s="274"/>
      <c r="II66" s="39"/>
    </row>
    <row r="67" spans="1:243" s="9" customFormat="1" ht="11.25" customHeight="1" x14ac:dyDescent="0.15">
      <c r="A67" s="202" t="s">
        <v>65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193" t="s">
        <v>66</v>
      </c>
      <c r="BS67" s="179"/>
      <c r="BT67" s="179"/>
      <c r="BU67" s="179"/>
      <c r="BV67" s="179"/>
      <c r="BW67" s="179"/>
      <c r="BX67" s="179"/>
      <c r="BY67" s="180"/>
      <c r="BZ67" s="178" t="s">
        <v>38</v>
      </c>
      <c r="CA67" s="179"/>
      <c r="CB67" s="179"/>
      <c r="CC67" s="179"/>
      <c r="CD67" s="179"/>
      <c r="CE67" s="179"/>
      <c r="CF67" s="179"/>
      <c r="CG67" s="179"/>
      <c r="CH67" s="179"/>
      <c r="CI67" s="179"/>
      <c r="CJ67" s="178"/>
      <c r="CK67" s="179"/>
      <c r="CL67" s="179"/>
      <c r="CM67" s="179"/>
      <c r="CN67" s="179"/>
      <c r="CO67" s="179"/>
      <c r="CP67" s="179"/>
      <c r="CQ67" s="180"/>
      <c r="CR67" s="167">
        <f>DE67+DF67+DH67</f>
        <v>62542714.189999998</v>
      </c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54">
        <f>DE68+DE86+DE91+DE92+DE85</f>
        <v>49880906.799999997</v>
      </c>
      <c r="DF67" s="154">
        <f>DF68+DF86+DF91+DF92+DF85</f>
        <v>1826070.33</v>
      </c>
      <c r="DG67" s="154">
        <f>DG68+DG86+DG91+DG92+DG85</f>
        <v>0</v>
      </c>
      <c r="DH67" s="154">
        <f>DH68+DH86+DH91+DH92+DH85+DH81+DH82+DH83</f>
        <v>10835737.059999999</v>
      </c>
      <c r="DI67" s="167">
        <f>DV67+EI67+EV67</f>
        <v>72433360</v>
      </c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>
        <f>DV68+DV86+DV92</f>
        <v>69908000</v>
      </c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>
        <f>EI68+EI78+EI85+EI92</f>
        <v>800000</v>
      </c>
      <c r="EJ67" s="167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>
        <f>EV68+EV78+EV86+EV92</f>
        <v>1725360</v>
      </c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>
        <f>FV67+GI67+GV67</f>
        <v>69478860</v>
      </c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>
        <f>FV68+FV86+FV92</f>
        <v>68087500</v>
      </c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>
        <f t="shared" ref="GI67" si="2">GI68+GI86+GI92</f>
        <v>800000</v>
      </c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>
        <f t="shared" ref="GV67" si="3">GV68+GV86+GV92</f>
        <v>591360</v>
      </c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  <c r="HI67" s="167">
        <f t="shared" ref="HI67" si="4">HI68+HI86+HI92</f>
        <v>44922100</v>
      </c>
      <c r="HJ67" s="167"/>
      <c r="HK67" s="167"/>
      <c r="HL67" s="167"/>
      <c r="HM67" s="167"/>
      <c r="HN67" s="167"/>
      <c r="HO67" s="167"/>
      <c r="HP67" s="167"/>
      <c r="HQ67" s="167"/>
      <c r="HR67" s="167"/>
      <c r="HS67" s="167"/>
      <c r="HT67" s="167"/>
      <c r="HU67" s="167"/>
      <c r="HV67" s="275"/>
      <c r="HW67" s="275"/>
      <c r="HX67" s="275"/>
      <c r="HY67" s="275"/>
      <c r="HZ67" s="275"/>
      <c r="IA67" s="275"/>
      <c r="IB67" s="275"/>
      <c r="IC67" s="275"/>
      <c r="ID67" s="275"/>
      <c r="IE67" s="275"/>
      <c r="IF67" s="275"/>
      <c r="IG67" s="275"/>
      <c r="IH67" s="276"/>
    </row>
    <row r="68" spans="1:243" s="9" customFormat="1" ht="22.5" customHeight="1" x14ac:dyDescent="0.15">
      <c r="A68" s="24"/>
      <c r="B68" s="200" t="s">
        <v>213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193" t="s">
        <v>67</v>
      </c>
      <c r="BS68" s="179"/>
      <c r="BT68" s="179"/>
      <c r="BU68" s="179"/>
      <c r="BV68" s="179"/>
      <c r="BW68" s="179"/>
      <c r="BX68" s="179"/>
      <c r="BY68" s="180"/>
      <c r="BZ68" s="178" t="s">
        <v>38</v>
      </c>
      <c r="CA68" s="179"/>
      <c r="CB68" s="179"/>
      <c r="CC68" s="179"/>
      <c r="CD68" s="179"/>
      <c r="CE68" s="179"/>
      <c r="CF68" s="179"/>
      <c r="CG68" s="179"/>
      <c r="CH68" s="179"/>
      <c r="CI68" s="179"/>
      <c r="CJ68" s="178"/>
      <c r="CK68" s="179"/>
      <c r="CL68" s="179"/>
      <c r="CM68" s="179"/>
      <c r="CN68" s="179"/>
      <c r="CO68" s="179"/>
      <c r="CP68" s="179"/>
      <c r="CQ68" s="180"/>
      <c r="CR68" s="167">
        <f>DE68+DF68+DH68</f>
        <v>44646921.140000001</v>
      </c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54">
        <f>DE69+DE74+DE78+DE72</f>
        <v>41381879.590000004</v>
      </c>
      <c r="DF68" s="154">
        <f>DF69+DF74+DF78+DF72</f>
        <v>0</v>
      </c>
      <c r="DG68" s="154">
        <f t="shared" ref="DG68" si="5">DG69+DG74+DG78+DG72</f>
        <v>0</v>
      </c>
      <c r="DH68" s="154">
        <f>DH69+DH74+DH72</f>
        <v>3265041.5500000003</v>
      </c>
      <c r="DI68" s="167">
        <f t="shared" ref="DI68:DI92" si="6">DV68+EI68+EV68</f>
        <v>63463000</v>
      </c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4">
        <f>DV69+DV74+DV78</f>
        <v>63265000</v>
      </c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6"/>
      <c r="EI68" s="164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6"/>
      <c r="EV68" s="164">
        <f>EV69+EV74</f>
        <v>198000</v>
      </c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6"/>
      <c r="FI68" s="167">
        <f t="shared" ref="FI68:FI91" si="7">FV68+GI68+GV68</f>
        <v>60189000</v>
      </c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4">
        <f>FV69+FV74+FV78</f>
        <v>60189000</v>
      </c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  <c r="GH68" s="166"/>
      <c r="GI68" s="164">
        <f t="shared" ref="GI68" si="8">GI69+GI74+GI78</f>
        <v>0</v>
      </c>
      <c r="GJ68" s="165"/>
      <c r="GK68" s="165"/>
      <c r="GL68" s="165"/>
      <c r="GM68" s="165"/>
      <c r="GN68" s="165"/>
      <c r="GO68" s="165"/>
      <c r="GP68" s="165"/>
      <c r="GQ68" s="165"/>
      <c r="GR68" s="165"/>
      <c r="GS68" s="165"/>
      <c r="GT68" s="165"/>
      <c r="GU68" s="166"/>
      <c r="GV68" s="164">
        <f t="shared" ref="GV68" si="9">GV69+GV74+GV78</f>
        <v>0</v>
      </c>
      <c r="GW68" s="165"/>
      <c r="GX68" s="165"/>
      <c r="GY68" s="165"/>
      <c r="GZ68" s="165"/>
      <c r="HA68" s="165"/>
      <c r="HB68" s="165"/>
      <c r="HC68" s="165"/>
      <c r="HD68" s="165"/>
      <c r="HE68" s="165"/>
      <c r="HF68" s="165"/>
      <c r="HG68" s="165"/>
      <c r="HH68" s="166"/>
      <c r="HI68" s="164">
        <f t="shared" ref="HI68" si="10">HI69+HI74+HI78</f>
        <v>40502000</v>
      </c>
      <c r="HJ68" s="165"/>
      <c r="HK68" s="165"/>
      <c r="HL68" s="165"/>
      <c r="HM68" s="165"/>
      <c r="HN68" s="165"/>
      <c r="HO68" s="165"/>
      <c r="HP68" s="165"/>
      <c r="HQ68" s="165"/>
      <c r="HR68" s="165"/>
      <c r="HS68" s="165"/>
      <c r="HT68" s="165"/>
      <c r="HU68" s="166"/>
      <c r="HV68" s="256" t="s">
        <v>38</v>
      </c>
      <c r="HW68" s="257"/>
      <c r="HX68" s="257"/>
      <c r="HY68" s="257"/>
      <c r="HZ68" s="257"/>
      <c r="IA68" s="257"/>
      <c r="IB68" s="257"/>
      <c r="IC68" s="257"/>
      <c r="ID68" s="257"/>
      <c r="IE68" s="257"/>
      <c r="IF68" s="257"/>
      <c r="IG68" s="257"/>
      <c r="IH68" s="259"/>
    </row>
    <row r="69" spans="1:243" s="86" customFormat="1" ht="22.5" customHeight="1" x14ac:dyDescent="0.2">
      <c r="A69" s="105"/>
      <c r="B69" s="201" t="s">
        <v>212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181" t="s">
        <v>68</v>
      </c>
      <c r="BS69" s="182"/>
      <c r="BT69" s="182"/>
      <c r="BU69" s="182"/>
      <c r="BV69" s="182"/>
      <c r="BW69" s="182"/>
      <c r="BX69" s="182"/>
      <c r="BY69" s="183"/>
      <c r="BZ69" s="184" t="s">
        <v>69</v>
      </c>
      <c r="CA69" s="182"/>
      <c r="CB69" s="182"/>
      <c r="CC69" s="182"/>
      <c r="CD69" s="182"/>
      <c r="CE69" s="182"/>
      <c r="CF69" s="182"/>
      <c r="CG69" s="182"/>
      <c r="CH69" s="182"/>
      <c r="CI69" s="182"/>
      <c r="CJ69" s="184" t="s">
        <v>281</v>
      </c>
      <c r="CK69" s="182"/>
      <c r="CL69" s="182"/>
      <c r="CM69" s="182"/>
      <c r="CN69" s="182"/>
      <c r="CO69" s="182"/>
      <c r="CP69" s="182"/>
      <c r="CQ69" s="183"/>
      <c r="CR69" s="167">
        <f t="shared" ref="CR69:CR90" si="11">DE69+DF69+DH69</f>
        <v>29830436.550000001</v>
      </c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48">
        <f>28154529.52</f>
        <v>28154529.52</v>
      </c>
      <c r="DF69" s="148"/>
      <c r="DG69" s="148"/>
      <c r="DH69" s="146">
        <f>1485583.72+190323.31</f>
        <v>1675907.03</v>
      </c>
      <c r="DI69" s="167">
        <f t="shared" si="6"/>
        <v>48742800</v>
      </c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0">
        <v>48590700</v>
      </c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2"/>
      <c r="EI69" s="160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2"/>
      <c r="EV69" s="160">
        <v>152100</v>
      </c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2"/>
      <c r="FI69" s="167">
        <f t="shared" si="7"/>
        <v>46228100</v>
      </c>
      <c r="FJ69" s="167"/>
      <c r="FK69" s="167"/>
      <c r="FL69" s="167"/>
      <c r="FM69" s="167"/>
      <c r="FN69" s="167"/>
      <c r="FO69" s="167"/>
      <c r="FP69" s="167"/>
      <c r="FQ69" s="167"/>
      <c r="FR69" s="167"/>
      <c r="FS69" s="167"/>
      <c r="FT69" s="167"/>
      <c r="FU69" s="167"/>
      <c r="FV69" s="160">
        <v>46228100</v>
      </c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2"/>
      <c r="GI69" s="160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2"/>
      <c r="GV69" s="160">
        <v>0</v>
      </c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2"/>
      <c r="HI69" s="160">
        <v>31108000</v>
      </c>
      <c r="HJ69" s="161"/>
      <c r="HK69" s="161"/>
      <c r="HL69" s="161"/>
      <c r="HM69" s="161"/>
      <c r="HN69" s="161"/>
      <c r="HO69" s="161"/>
      <c r="HP69" s="161"/>
      <c r="HQ69" s="161"/>
      <c r="HR69" s="161"/>
      <c r="HS69" s="161"/>
      <c r="HT69" s="161"/>
      <c r="HU69" s="162"/>
      <c r="HV69" s="160" t="s">
        <v>38</v>
      </c>
      <c r="HW69" s="161"/>
      <c r="HX69" s="161"/>
      <c r="HY69" s="161"/>
      <c r="HZ69" s="161"/>
      <c r="IA69" s="161"/>
      <c r="IB69" s="161"/>
      <c r="IC69" s="161"/>
      <c r="ID69" s="161"/>
      <c r="IE69" s="161"/>
      <c r="IF69" s="161"/>
      <c r="IG69" s="161"/>
      <c r="IH69" s="188"/>
    </row>
    <row r="70" spans="1:243" s="86" customFormat="1" x14ac:dyDescent="0.2">
      <c r="A70" s="106"/>
      <c r="B70" s="199" t="s">
        <v>214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81"/>
      <c r="BS70" s="182"/>
      <c r="BT70" s="182"/>
      <c r="BU70" s="182"/>
      <c r="BV70" s="182"/>
      <c r="BW70" s="182"/>
      <c r="BX70" s="182"/>
      <c r="BY70" s="183"/>
      <c r="BZ70" s="184"/>
      <c r="CA70" s="182"/>
      <c r="CB70" s="182"/>
      <c r="CC70" s="182"/>
      <c r="CD70" s="182"/>
      <c r="CE70" s="182"/>
      <c r="CF70" s="182"/>
      <c r="CG70" s="182"/>
      <c r="CH70" s="182"/>
      <c r="CI70" s="182"/>
      <c r="CJ70" s="184"/>
      <c r="CK70" s="182"/>
      <c r="CL70" s="182"/>
      <c r="CM70" s="182"/>
      <c r="CN70" s="182"/>
      <c r="CO70" s="182"/>
      <c r="CP70" s="182"/>
      <c r="CQ70" s="183"/>
      <c r="CR70" s="167">
        <f t="shared" si="11"/>
        <v>0</v>
      </c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48"/>
      <c r="DF70" s="148"/>
      <c r="DG70" s="148"/>
      <c r="DH70" s="146"/>
      <c r="DI70" s="167">
        <f t="shared" si="6"/>
        <v>0</v>
      </c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0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2"/>
      <c r="EI70" s="160"/>
      <c r="EJ70" s="161"/>
      <c r="EK70" s="161"/>
      <c r="EL70" s="161"/>
      <c r="EM70" s="161"/>
      <c r="EN70" s="161"/>
      <c r="EO70" s="161"/>
      <c r="EP70" s="161"/>
      <c r="EQ70" s="161"/>
      <c r="ER70" s="161"/>
      <c r="ES70" s="161"/>
      <c r="ET70" s="161"/>
      <c r="EU70" s="162"/>
      <c r="EV70" s="160"/>
      <c r="EW70" s="161"/>
      <c r="EX70" s="161"/>
      <c r="EY70" s="161"/>
      <c r="EZ70" s="161"/>
      <c r="FA70" s="161"/>
      <c r="FB70" s="161"/>
      <c r="FC70" s="161"/>
      <c r="FD70" s="161"/>
      <c r="FE70" s="161"/>
      <c r="FF70" s="161"/>
      <c r="FG70" s="161"/>
      <c r="FH70" s="162"/>
      <c r="FI70" s="167">
        <f t="shared" si="7"/>
        <v>0</v>
      </c>
      <c r="FJ70" s="167"/>
      <c r="FK70" s="167"/>
      <c r="FL70" s="167"/>
      <c r="FM70" s="167"/>
      <c r="FN70" s="167"/>
      <c r="FO70" s="167"/>
      <c r="FP70" s="167"/>
      <c r="FQ70" s="167"/>
      <c r="FR70" s="167"/>
      <c r="FS70" s="167"/>
      <c r="FT70" s="167"/>
      <c r="FU70" s="167"/>
      <c r="FV70" s="160"/>
      <c r="FW70" s="161"/>
      <c r="FX70" s="161"/>
      <c r="FY70" s="161"/>
      <c r="FZ70" s="161"/>
      <c r="GA70" s="161"/>
      <c r="GB70" s="161"/>
      <c r="GC70" s="161"/>
      <c r="GD70" s="161"/>
      <c r="GE70" s="161"/>
      <c r="GF70" s="161"/>
      <c r="GG70" s="161"/>
      <c r="GH70" s="162"/>
      <c r="GI70" s="160"/>
      <c r="GJ70" s="161"/>
      <c r="GK70" s="161"/>
      <c r="GL70" s="161"/>
      <c r="GM70" s="161"/>
      <c r="GN70" s="161"/>
      <c r="GO70" s="161"/>
      <c r="GP70" s="161"/>
      <c r="GQ70" s="161"/>
      <c r="GR70" s="161"/>
      <c r="GS70" s="161"/>
      <c r="GT70" s="161"/>
      <c r="GU70" s="162"/>
      <c r="GV70" s="160"/>
      <c r="GW70" s="161"/>
      <c r="GX70" s="161"/>
      <c r="GY70" s="161"/>
      <c r="GZ70" s="161"/>
      <c r="HA70" s="161"/>
      <c r="HB70" s="161"/>
      <c r="HC70" s="161"/>
      <c r="HD70" s="161"/>
      <c r="HE70" s="161"/>
      <c r="HF70" s="161"/>
      <c r="HG70" s="161"/>
      <c r="HH70" s="162"/>
      <c r="HI70" s="160"/>
      <c r="HJ70" s="161"/>
      <c r="HK70" s="161"/>
      <c r="HL70" s="161"/>
      <c r="HM70" s="161"/>
      <c r="HN70" s="161"/>
      <c r="HO70" s="161"/>
      <c r="HP70" s="161"/>
      <c r="HQ70" s="161"/>
      <c r="HR70" s="161"/>
      <c r="HS70" s="161"/>
      <c r="HT70" s="161"/>
      <c r="HU70" s="162"/>
      <c r="HV70" s="160"/>
      <c r="HW70" s="161"/>
      <c r="HX70" s="161"/>
      <c r="HY70" s="161"/>
      <c r="HZ70" s="161"/>
      <c r="IA70" s="161"/>
      <c r="IB70" s="161"/>
      <c r="IC70" s="161"/>
      <c r="ID70" s="161"/>
      <c r="IE70" s="161"/>
      <c r="IF70" s="161"/>
      <c r="IG70" s="161"/>
      <c r="IH70" s="188"/>
    </row>
    <row r="71" spans="1:243" s="86" customFormat="1" x14ac:dyDescent="0.2">
      <c r="A71" s="106"/>
      <c r="B71" s="199" t="s">
        <v>215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81"/>
      <c r="BS71" s="182"/>
      <c r="BT71" s="182"/>
      <c r="BU71" s="182"/>
      <c r="BV71" s="182"/>
      <c r="BW71" s="182"/>
      <c r="BX71" s="182"/>
      <c r="BY71" s="183"/>
      <c r="BZ71" s="184"/>
      <c r="CA71" s="182"/>
      <c r="CB71" s="182"/>
      <c r="CC71" s="182"/>
      <c r="CD71" s="182"/>
      <c r="CE71" s="182"/>
      <c r="CF71" s="182"/>
      <c r="CG71" s="182"/>
      <c r="CH71" s="182"/>
      <c r="CI71" s="182"/>
      <c r="CJ71" s="184"/>
      <c r="CK71" s="182"/>
      <c r="CL71" s="182"/>
      <c r="CM71" s="182"/>
      <c r="CN71" s="182"/>
      <c r="CO71" s="182"/>
      <c r="CP71" s="182"/>
      <c r="CQ71" s="183"/>
      <c r="CR71" s="167">
        <f t="shared" si="11"/>
        <v>0</v>
      </c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48"/>
      <c r="DF71" s="148"/>
      <c r="DG71" s="148"/>
      <c r="DH71" s="146"/>
      <c r="DI71" s="167">
        <f t="shared" si="6"/>
        <v>0</v>
      </c>
      <c r="DJ71" s="167"/>
      <c r="DK71" s="167"/>
      <c r="DL71" s="167"/>
      <c r="DM71" s="167"/>
      <c r="DN71" s="167"/>
      <c r="DO71" s="167"/>
      <c r="DP71" s="167"/>
      <c r="DQ71" s="167"/>
      <c r="DR71" s="167"/>
      <c r="DS71" s="167"/>
      <c r="DT71" s="167"/>
      <c r="DU71" s="167"/>
      <c r="DV71" s="160"/>
      <c r="DW71" s="161"/>
      <c r="DX71" s="161"/>
      <c r="DY71" s="161"/>
      <c r="DZ71" s="161"/>
      <c r="EA71" s="161"/>
      <c r="EB71" s="161"/>
      <c r="EC71" s="161"/>
      <c r="ED71" s="161"/>
      <c r="EE71" s="161"/>
      <c r="EF71" s="161"/>
      <c r="EG71" s="161"/>
      <c r="EH71" s="162"/>
      <c r="EI71" s="160"/>
      <c r="EJ71" s="161"/>
      <c r="EK71" s="161"/>
      <c r="EL71" s="161"/>
      <c r="EM71" s="161"/>
      <c r="EN71" s="161"/>
      <c r="EO71" s="161"/>
      <c r="EP71" s="161"/>
      <c r="EQ71" s="161"/>
      <c r="ER71" s="161"/>
      <c r="ES71" s="161"/>
      <c r="ET71" s="161"/>
      <c r="EU71" s="162"/>
      <c r="EV71" s="160"/>
      <c r="EW71" s="161"/>
      <c r="EX71" s="161"/>
      <c r="EY71" s="161"/>
      <c r="EZ71" s="161"/>
      <c r="FA71" s="161"/>
      <c r="FB71" s="161"/>
      <c r="FC71" s="161"/>
      <c r="FD71" s="161"/>
      <c r="FE71" s="161"/>
      <c r="FF71" s="161"/>
      <c r="FG71" s="161"/>
      <c r="FH71" s="162"/>
      <c r="FI71" s="167">
        <f t="shared" si="7"/>
        <v>0</v>
      </c>
      <c r="FJ71" s="167"/>
      <c r="FK71" s="167"/>
      <c r="FL71" s="167"/>
      <c r="FM71" s="167"/>
      <c r="FN71" s="167"/>
      <c r="FO71" s="167"/>
      <c r="FP71" s="167"/>
      <c r="FQ71" s="167"/>
      <c r="FR71" s="167"/>
      <c r="FS71" s="167"/>
      <c r="FT71" s="167"/>
      <c r="FU71" s="167"/>
      <c r="FV71" s="160"/>
      <c r="FW71" s="161"/>
      <c r="FX71" s="161"/>
      <c r="FY71" s="161"/>
      <c r="FZ71" s="161"/>
      <c r="GA71" s="161"/>
      <c r="GB71" s="161"/>
      <c r="GC71" s="161"/>
      <c r="GD71" s="161"/>
      <c r="GE71" s="161"/>
      <c r="GF71" s="161"/>
      <c r="GG71" s="161"/>
      <c r="GH71" s="162"/>
      <c r="GI71" s="160"/>
      <c r="GJ71" s="161"/>
      <c r="GK71" s="161"/>
      <c r="GL71" s="161"/>
      <c r="GM71" s="161"/>
      <c r="GN71" s="161"/>
      <c r="GO71" s="161"/>
      <c r="GP71" s="161"/>
      <c r="GQ71" s="161"/>
      <c r="GR71" s="161"/>
      <c r="GS71" s="161"/>
      <c r="GT71" s="161"/>
      <c r="GU71" s="162"/>
      <c r="GV71" s="160"/>
      <c r="GW71" s="161"/>
      <c r="GX71" s="161"/>
      <c r="GY71" s="161"/>
      <c r="GZ71" s="161"/>
      <c r="HA71" s="161"/>
      <c r="HB71" s="161"/>
      <c r="HC71" s="161"/>
      <c r="HD71" s="161"/>
      <c r="HE71" s="161"/>
      <c r="HF71" s="161"/>
      <c r="HG71" s="161"/>
      <c r="HH71" s="162"/>
      <c r="HI71" s="160"/>
      <c r="HJ71" s="161"/>
      <c r="HK71" s="161"/>
      <c r="HL71" s="161"/>
      <c r="HM71" s="161"/>
      <c r="HN71" s="161"/>
      <c r="HO71" s="161"/>
      <c r="HP71" s="161"/>
      <c r="HQ71" s="161"/>
      <c r="HR71" s="161"/>
      <c r="HS71" s="161"/>
      <c r="HT71" s="161"/>
      <c r="HU71" s="162"/>
      <c r="HV71" s="160"/>
      <c r="HW71" s="161"/>
      <c r="HX71" s="161"/>
      <c r="HY71" s="161"/>
      <c r="HZ71" s="161"/>
      <c r="IA71" s="161"/>
      <c r="IB71" s="161"/>
      <c r="IC71" s="161"/>
      <c r="ID71" s="161"/>
      <c r="IE71" s="161"/>
      <c r="IF71" s="161"/>
      <c r="IG71" s="161"/>
      <c r="IH71" s="188"/>
    </row>
    <row r="72" spans="1:243" s="86" customFormat="1" x14ac:dyDescent="0.2">
      <c r="A72" s="106"/>
      <c r="B72" s="199" t="s">
        <v>216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81" t="s">
        <v>70</v>
      </c>
      <c r="BS72" s="182"/>
      <c r="BT72" s="182"/>
      <c r="BU72" s="182"/>
      <c r="BV72" s="182"/>
      <c r="BW72" s="182"/>
      <c r="BX72" s="182"/>
      <c r="BY72" s="183"/>
      <c r="BZ72" s="184" t="s">
        <v>71</v>
      </c>
      <c r="CA72" s="182"/>
      <c r="CB72" s="182"/>
      <c r="CC72" s="182"/>
      <c r="CD72" s="182"/>
      <c r="CE72" s="182"/>
      <c r="CF72" s="182"/>
      <c r="CG72" s="182"/>
      <c r="CH72" s="182"/>
      <c r="CI72" s="182"/>
      <c r="CJ72" s="184"/>
      <c r="CK72" s="182"/>
      <c r="CL72" s="182"/>
      <c r="CM72" s="182"/>
      <c r="CN72" s="182"/>
      <c r="CO72" s="182"/>
      <c r="CP72" s="182"/>
      <c r="CQ72" s="183"/>
      <c r="CR72" s="167">
        <f>DE72+DF72+DH72</f>
        <v>168305.68</v>
      </c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48">
        <v>0</v>
      </c>
      <c r="DF72" s="148">
        <v>0</v>
      </c>
      <c r="DG72" s="148"/>
      <c r="DH72" s="146">
        <v>168305.68</v>
      </c>
      <c r="DI72" s="167">
        <f t="shared" si="6"/>
        <v>0</v>
      </c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0">
        <f>200-200</f>
        <v>0</v>
      </c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2"/>
      <c r="EI72" s="160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2"/>
      <c r="EV72" s="160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2"/>
      <c r="FI72" s="167">
        <f t="shared" si="7"/>
        <v>0</v>
      </c>
      <c r="FJ72" s="167"/>
      <c r="FK72" s="167"/>
      <c r="FL72" s="167"/>
      <c r="FM72" s="167"/>
      <c r="FN72" s="167"/>
      <c r="FO72" s="167"/>
      <c r="FP72" s="167"/>
      <c r="FQ72" s="167"/>
      <c r="FR72" s="167"/>
      <c r="FS72" s="167"/>
      <c r="FT72" s="167"/>
      <c r="FU72" s="167"/>
      <c r="FV72" s="160">
        <v>0</v>
      </c>
      <c r="FW72" s="161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2"/>
      <c r="GI72" s="160"/>
      <c r="GJ72" s="161"/>
      <c r="GK72" s="161"/>
      <c r="GL72" s="161"/>
      <c r="GM72" s="161"/>
      <c r="GN72" s="161"/>
      <c r="GO72" s="161"/>
      <c r="GP72" s="161"/>
      <c r="GQ72" s="161"/>
      <c r="GR72" s="161"/>
      <c r="GS72" s="161"/>
      <c r="GT72" s="161"/>
      <c r="GU72" s="162"/>
      <c r="GV72" s="160"/>
      <c r="GW72" s="161"/>
      <c r="GX72" s="161"/>
      <c r="GY72" s="161"/>
      <c r="GZ72" s="161"/>
      <c r="HA72" s="161"/>
      <c r="HB72" s="161"/>
      <c r="HC72" s="161"/>
      <c r="HD72" s="161"/>
      <c r="HE72" s="161"/>
      <c r="HF72" s="161"/>
      <c r="HG72" s="161"/>
      <c r="HH72" s="162"/>
      <c r="HI72" s="160"/>
      <c r="HJ72" s="161"/>
      <c r="HK72" s="161"/>
      <c r="HL72" s="161"/>
      <c r="HM72" s="161"/>
      <c r="HN72" s="161"/>
      <c r="HO72" s="161"/>
      <c r="HP72" s="161"/>
      <c r="HQ72" s="161"/>
      <c r="HR72" s="161"/>
      <c r="HS72" s="161"/>
      <c r="HT72" s="161"/>
      <c r="HU72" s="162"/>
      <c r="HV72" s="160"/>
      <c r="HW72" s="161"/>
      <c r="HX72" s="161"/>
      <c r="HY72" s="161"/>
      <c r="HZ72" s="161"/>
      <c r="IA72" s="161"/>
      <c r="IB72" s="161"/>
      <c r="IC72" s="161"/>
      <c r="ID72" s="161"/>
      <c r="IE72" s="161"/>
      <c r="IF72" s="161"/>
      <c r="IG72" s="161"/>
      <c r="IH72" s="188"/>
    </row>
    <row r="73" spans="1:243" s="86" customFormat="1" ht="22.5" customHeight="1" x14ac:dyDescent="0.2">
      <c r="A73" s="106"/>
      <c r="B73" s="201" t="s">
        <v>72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181" t="s">
        <v>73</v>
      </c>
      <c r="BS73" s="182"/>
      <c r="BT73" s="182"/>
      <c r="BU73" s="182"/>
      <c r="BV73" s="182"/>
      <c r="BW73" s="182"/>
      <c r="BX73" s="182"/>
      <c r="BY73" s="183"/>
      <c r="BZ73" s="184" t="s">
        <v>74</v>
      </c>
      <c r="CA73" s="182"/>
      <c r="CB73" s="182"/>
      <c r="CC73" s="182"/>
      <c r="CD73" s="182"/>
      <c r="CE73" s="182"/>
      <c r="CF73" s="182"/>
      <c r="CG73" s="182"/>
      <c r="CH73" s="182"/>
      <c r="CI73" s="182"/>
      <c r="CJ73" s="184" t="s">
        <v>77</v>
      </c>
      <c r="CK73" s="182"/>
      <c r="CL73" s="182"/>
      <c r="CM73" s="182"/>
      <c r="CN73" s="182"/>
      <c r="CO73" s="182"/>
      <c r="CP73" s="182"/>
      <c r="CQ73" s="183"/>
      <c r="CR73" s="167">
        <f t="shared" si="11"/>
        <v>0</v>
      </c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48"/>
      <c r="DF73" s="148"/>
      <c r="DG73" s="148"/>
      <c r="DH73" s="146">
        <v>0</v>
      </c>
      <c r="DI73" s="167">
        <f t="shared" si="6"/>
        <v>0</v>
      </c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0"/>
      <c r="DW73" s="161"/>
      <c r="DX73" s="161"/>
      <c r="DY73" s="161"/>
      <c r="DZ73" s="161"/>
      <c r="EA73" s="161"/>
      <c r="EB73" s="161"/>
      <c r="EC73" s="161"/>
      <c r="ED73" s="161"/>
      <c r="EE73" s="161"/>
      <c r="EF73" s="161"/>
      <c r="EG73" s="161"/>
      <c r="EH73" s="162"/>
      <c r="EI73" s="160"/>
      <c r="EJ73" s="161"/>
      <c r="EK73" s="161"/>
      <c r="EL73" s="161"/>
      <c r="EM73" s="161"/>
      <c r="EN73" s="161"/>
      <c r="EO73" s="161"/>
      <c r="EP73" s="161"/>
      <c r="EQ73" s="161"/>
      <c r="ER73" s="161"/>
      <c r="ES73" s="161"/>
      <c r="ET73" s="161"/>
      <c r="EU73" s="162"/>
      <c r="EV73" s="160"/>
      <c r="EW73" s="161"/>
      <c r="EX73" s="161"/>
      <c r="EY73" s="161"/>
      <c r="EZ73" s="161"/>
      <c r="FA73" s="161"/>
      <c r="FB73" s="161"/>
      <c r="FC73" s="161"/>
      <c r="FD73" s="161"/>
      <c r="FE73" s="161"/>
      <c r="FF73" s="161"/>
      <c r="FG73" s="161"/>
      <c r="FH73" s="162"/>
      <c r="FI73" s="167">
        <f t="shared" si="7"/>
        <v>0</v>
      </c>
      <c r="FJ73" s="167"/>
      <c r="FK73" s="167"/>
      <c r="FL73" s="167"/>
      <c r="FM73" s="167"/>
      <c r="FN73" s="167"/>
      <c r="FO73" s="167"/>
      <c r="FP73" s="167"/>
      <c r="FQ73" s="167"/>
      <c r="FR73" s="167"/>
      <c r="FS73" s="167"/>
      <c r="FT73" s="167"/>
      <c r="FU73" s="167"/>
      <c r="FV73" s="160"/>
      <c r="FW73" s="161"/>
      <c r="FX73" s="161"/>
      <c r="FY73" s="161"/>
      <c r="FZ73" s="161"/>
      <c r="GA73" s="161"/>
      <c r="GB73" s="161"/>
      <c r="GC73" s="161"/>
      <c r="GD73" s="161"/>
      <c r="GE73" s="161"/>
      <c r="GF73" s="161"/>
      <c r="GG73" s="161"/>
      <c r="GH73" s="162"/>
      <c r="GI73" s="160"/>
      <c r="GJ73" s="161"/>
      <c r="GK73" s="161"/>
      <c r="GL73" s="161"/>
      <c r="GM73" s="161"/>
      <c r="GN73" s="161"/>
      <c r="GO73" s="161"/>
      <c r="GP73" s="161"/>
      <c r="GQ73" s="161"/>
      <c r="GR73" s="161"/>
      <c r="GS73" s="161"/>
      <c r="GT73" s="161"/>
      <c r="GU73" s="162"/>
      <c r="GV73" s="160"/>
      <c r="GW73" s="161"/>
      <c r="GX73" s="161"/>
      <c r="GY73" s="161"/>
      <c r="GZ73" s="161"/>
      <c r="HA73" s="161"/>
      <c r="HB73" s="161"/>
      <c r="HC73" s="161"/>
      <c r="HD73" s="161"/>
      <c r="HE73" s="161"/>
      <c r="HF73" s="161"/>
      <c r="HG73" s="161"/>
      <c r="HH73" s="162"/>
      <c r="HI73" s="160"/>
      <c r="HJ73" s="161"/>
      <c r="HK73" s="161"/>
      <c r="HL73" s="161"/>
      <c r="HM73" s="161"/>
      <c r="HN73" s="161"/>
      <c r="HO73" s="161"/>
      <c r="HP73" s="161"/>
      <c r="HQ73" s="161"/>
      <c r="HR73" s="161"/>
      <c r="HS73" s="161"/>
      <c r="HT73" s="161"/>
      <c r="HU73" s="162"/>
      <c r="HV73" s="160"/>
      <c r="HW73" s="161"/>
      <c r="HX73" s="161"/>
      <c r="HY73" s="161"/>
      <c r="HZ73" s="161"/>
      <c r="IA73" s="161"/>
      <c r="IB73" s="161"/>
      <c r="IC73" s="161"/>
      <c r="ID73" s="161"/>
      <c r="IE73" s="161"/>
      <c r="IF73" s="161"/>
      <c r="IG73" s="161"/>
      <c r="IH73" s="188"/>
    </row>
    <row r="74" spans="1:243" s="86" customFormat="1" ht="22.5" customHeight="1" x14ac:dyDescent="0.2">
      <c r="A74" s="106"/>
      <c r="B74" s="201" t="s">
        <v>75</v>
      </c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181" t="s">
        <v>76</v>
      </c>
      <c r="BS74" s="182"/>
      <c r="BT74" s="182"/>
      <c r="BU74" s="182"/>
      <c r="BV74" s="182"/>
      <c r="BW74" s="182"/>
      <c r="BX74" s="182"/>
      <c r="BY74" s="183"/>
      <c r="BZ74" s="184" t="s">
        <v>77</v>
      </c>
      <c r="CA74" s="182"/>
      <c r="CB74" s="182"/>
      <c r="CC74" s="182"/>
      <c r="CD74" s="182"/>
      <c r="CE74" s="182"/>
      <c r="CF74" s="182"/>
      <c r="CG74" s="182"/>
      <c r="CH74" s="182"/>
      <c r="CI74" s="182"/>
      <c r="CJ74" s="184" t="s">
        <v>282</v>
      </c>
      <c r="CK74" s="182"/>
      <c r="CL74" s="182"/>
      <c r="CM74" s="182"/>
      <c r="CN74" s="182"/>
      <c r="CO74" s="182"/>
      <c r="CP74" s="182"/>
      <c r="CQ74" s="183"/>
      <c r="CR74" s="167">
        <f t="shared" si="11"/>
        <v>14648178.91</v>
      </c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48">
        <f>DE76+DE77</f>
        <v>13227350.07</v>
      </c>
      <c r="DF74" s="148"/>
      <c r="DG74" s="148"/>
      <c r="DH74" s="146">
        <f>DH76+DH77</f>
        <v>1420828.8399999999</v>
      </c>
      <c r="DI74" s="167">
        <f t="shared" si="6"/>
        <v>14720200</v>
      </c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0">
        <f>DV76+DV77</f>
        <v>14674300</v>
      </c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2"/>
      <c r="EI74" s="160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2"/>
      <c r="EV74" s="160">
        <f>EV76</f>
        <v>45900</v>
      </c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2"/>
      <c r="FI74" s="167">
        <f>FV74+GI74+GV74</f>
        <v>13960900</v>
      </c>
      <c r="FJ74" s="167"/>
      <c r="FK74" s="167"/>
      <c r="FL74" s="167"/>
      <c r="FM74" s="167"/>
      <c r="FN74" s="167"/>
      <c r="FO74" s="167"/>
      <c r="FP74" s="167"/>
      <c r="FQ74" s="167"/>
      <c r="FR74" s="167"/>
      <c r="FS74" s="167"/>
      <c r="FT74" s="167"/>
      <c r="FU74" s="167"/>
      <c r="FV74" s="160">
        <f>FV76+FV77</f>
        <v>13960900</v>
      </c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2"/>
      <c r="GI74" s="160">
        <f t="shared" ref="GI74" si="12">GI76+GI77</f>
        <v>0</v>
      </c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2"/>
      <c r="GV74" s="160">
        <f t="shared" ref="GV74" si="13">GV76+GV77</f>
        <v>0</v>
      </c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2"/>
      <c r="HI74" s="160">
        <f t="shared" ref="HI74" si="14">HI76+HI77</f>
        <v>9394000</v>
      </c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2"/>
      <c r="HV74" s="160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88"/>
    </row>
    <row r="75" spans="1:243" x14ac:dyDescent="0.2">
      <c r="A75" s="12"/>
      <c r="B75" s="173" t="s">
        <v>45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4"/>
      <c r="BS75" s="175"/>
      <c r="BT75" s="175"/>
      <c r="BU75" s="175"/>
      <c r="BV75" s="175"/>
      <c r="BW75" s="175"/>
      <c r="BX75" s="175"/>
      <c r="BY75" s="176"/>
      <c r="BZ75" s="177"/>
      <c r="CA75" s="175"/>
      <c r="CB75" s="175"/>
      <c r="CC75" s="175"/>
      <c r="CD75" s="175"/>
      <c r="CE75" s="175"/>
      <c r="CF75" s="175"/>
      <c r="CG75" s="175"/>
      <c r="CH75" s="175"/>
      <c r="CI75" s="175"/>
      <c r="CJ75" s="177"/>
      <c r="CK75" s="175"/>
      <c r="CL75" s="175"/>
      <c r="CM75" s="175"/>
      <c r="CN75" s="175"/>
      <c r="CO75" s="175"/>
      <c r="CP75" s="175"/>
      <c r="CQ75" s="176"/>
      <c r="CR75" s="167">
        <f t="shared" si="11"/>
        <v>0</v>
      </c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48"/>
      <c r="DF75" s="148"/>
      <c r="DG75" s="148"/>
      <c r="DH75" s="146"/>
      <c r="DI75" s="167">
        <f t="shared" si="6"/>
        <v>0</v>
      </c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0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2"/>
      <c r="EI75" s="160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2"/>
      <c r="EV75" s="160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2"/>
      <c r="FI75" s="167">
        <f t="shared" si="7"/>
        <v>0</v>
      </c>
      <c r="FJ75" s="167"/>
      <c r="FK75" s="167"/>
      <c r="FL75" s="167"/>
      <c r="FM75" s="167"/>
      <c r="FN75" s="167"/>
      <c r="FO75" s="167"/>
      <c r="FP75" s="167"/>
      <c r="FQ75" s="167"/>
      <c r="FR75" s="167"/>
      <c r="FS75" s="167"/>
      <c r="FT75" s="167"/>
      <c r="FU75" s="167"/>
      <c r="FV75" s="160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2"/>
      <c r="GI75" s="160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2"/>
      <c r="GV75" s="160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2"/>
      <c r="HI75" s="155"/>
      <c r="HJ75" s="156"/>
      <c r="HK75" s="156"/>
      <c r="HL75" s="156"/>
      <c r="HM75" s="156"/>
      <c r="HN75" s="156"/>
      <c r="HO75" s="156"/>
      <c r="HP75" s="156"/>
      <c r="HQ75" s="156"/>
      <c r="HR75" s="156"/>
      <c r="HS75" s="156"/>
      <c r="HT75" s="156"/>
      <c r="HU75" s="187"/>
      <c r="HV75" s="155"/>
      <c r="HW75" s="156"/>
      <c r="HX75" s="156"/>
      <c r="HY75" s="156"/>
      <c r="HZ75" s="156"/>
      <c r="IA75" s="156"/>
      <c r="IB75" s="156"/>
      <c r="IC75" s="156"/>
      <c r="ID75" s="156"/>
      <c r="IE75" s="156"/>
      <c r="IF75" s="156"/>
      <c r="IG75" s="156"/>
      <c r="IH75" s="185"/>
      <c r="II75" s="39"/>
    </row>
    <row r="76" spans="1:243" x14ac:dyDescent="0.2">
      <c r="A76" s="12"/>
      <c r="B76" s="173" t="s">
        <v>217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4" t="s">
        <v>78</v>
      </c>
      <c r="BS76" s="175"/>
      <c r="BT76" s="175"/>
      <c r="BU76" s="175"/>
      <c r="BV76" s="175"/>
      <c r="BW76" s="175"/>
      <c r="BX76" s="175"/>
      <c r="BY76" s="176"/>
      <c r="BZ76" s="177" t="s">
        <v>77</v>
      </c>
      <c r="CA76" s="175"/>
      <c r="CB76" s="175"/>
      <c r="CC76" s="175"/>
      <c r="CD76" s="175"/>
      <c r="CE76" s="175"/>
      <c r="CF76" s="175"/>
      <c r="CG76" s="175"/>
      <c r="CH76" s="175"/>
      <c r="CI76" s="176"/>
      <c r="CJ76" s="175"/>
      <c r="CK76" s="175"/>
      <c r="CL76" s="175"/>
      <c r="CM76" s="175"/>
      <c r="CN76" s="175"/>
      <c r="CO76" s="175"/>
      <c r="CP76" s="175"/>
      <c r="CQ76" s="176"/>
      <c r="CR76" s="167">
        <f>DE76+DF76+DH76</f>
        <v>14648178.91</v>
      </c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48">
        <f>13227350.07</f>
        <v>13227350.07</v>
      </c>
      <c r="DF76" s="148"/>
      <c r="DG76" s="148"/>
      <c r="DH76" s="146">
        <f>1363351.19+57477.65</f>
        <v>1420828.8399999999</v>
      </c>
      <c r="DI76" s="167">
        <f t="shared" si="6"/>
        <v>14720200</v>
      </c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0">
        <v>14674300</v>
      </c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2"/>
      <c r="EI76" s="160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2"/>
      <c r="EV76" s="160">
        <v>45900</v>
      </c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2"/>
      <c r="FI76" s="167">
        <f t="shared" si="7"/>
        <v>13960900</v>
      </c>
      <c r="FJ76" s="167"/>
      <c r="FK76" s="167"/>
      <c r="FL76" s="167"/>
      <c r="FM76" s="167"/>
      <c r="FN76" s="167"/>
      <c r="FO76" s="167"/>
      <c r="FP76" s="167"/>
      <c r="FQ76" s="167"/>
      <c r="FR76" s="167"/>
      <c r="FS76" s="167"/>
      <c r="FT76" s="167"/>
      <c r="FU76" s="167"/>
      <c r="FV76" s="160">
        <v>13960900</v>
      </c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2"/>
      <c r="GI76" s="160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2"/>
      <c r="GV76" s="160">
        <v>0</v>
      </c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2"/>
      <c r="HI76" s="155">
        <v>9394000</v>
      </c>
      <c r="HJ76" s="156"/>
      <c r="HK76" s="156"/>
      <c r="HL76" s="156"/>
      <c r="HM76" s="156"/>
      <c r="HN76" s="156"/>
      <c r="HO76" s="156"/>
      <c r="HP76" s="156"/>
      <c r="HQ76" s="156"/>
      <c r="HR76" s="156"/>
      <c r="HS76" s="156"/>
      <c r="HT76" s="156"/>
      <c r="HU76" s="187"/>
      <c r="HV76" s="155"/>
      <c r="HW76" s="156"/>
      <c r="HX76" s="156"/>
      <c r="HY76" s="156"/>
      <c r="HZ76" s="156"/>
      <c r="IA76" s="156"/>
      <c r="IB76" s="156"/>
      <c r="IC76" s="156"/>
      <c r="ID76" s="156"/>
      <c r="IE76" s="156"/>
      <c r="IF76" s="156"/>
      <c r="IG76" s="156"/>
      <c r="IH76" s="185"/>
      <c r="II76" s="39"/>
    </row>
    <row r="77" spans="1:243" x14ac:dyDescent="0.2">
      <c r="A77" s="12"/>
      <c r="B77" s="173" t="s">
        <v>79</v>
      </c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4" t="s">
        <v>80</v>
      </c>
      <c r="BS77" s="175"/>
      <c r="BT77" s="175"/>
      <c r="BU77" s="175"/>
      <c r="BV77" s="175"/>
      <c r="BW77" s="175"/>
      <c r="BX77" s="175"/>
      <c r="BY77" s="176"/>
      <c r="BZ77" s="177" t="s">
        <v>77</v>
      </c>
      <c r="CA77" s="175"/>
      <c r="CB77" s="175"/>
      <c r="CC77" s="175"/>
      <c r="CD77" s="175"/>
      <c r="CE77" s="175"/>
      <c r="CF77" s="175"/>
      <c r="CG77" s="175"/>
      <c r="CH77" s="175"/>
      <c r="CI77" s="176"/>
      <c r="CJ77" s="175"/>
      <c r="CK77" s="175"/>
      <c r="CL77" s="175"/>
      <c r="CM77" s="175"/>
      <c r="CN77" s="175"/>
      <c r="CO77" s="175"/>
      <c r="CP77" s="175"/>
      <c r="CQ77" s="176"/>
      <c r="CR77" s="167">
        <f t="shared" si="11"/>
        <v>0</v>
      </c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48"/>
      <c r="DF77" s="148"/>
      <c r="DG77" s="148"/>
      <c r="DH77" s="146">
        <v>0</v>
      </c>
      <c r="DI77" s="167">
        <f t="shared" si="6"/>
        <v>0</v>
      </c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0"/>
      <c r="DW77" s="161"/>
      <c r="DX77" s="161"/>
      <c r="DY77" s="161"/>
      <c r="DZ77" s="161"/>
      <c r="EA77" s="161"/>
      <c r="EB77" s="161"/>
      <c r="EC77" s="161"/>
      <c r="ED77" s="161"/>
      <c r="EE77" s="161"/>
      <c r="EF77" s="161"/>
      <c r="EG77" s="161"/>
      <c r="EH77" s="162"/>
      <c r="EI77" s="160"/>
      <c r="EJ77" s="161"/>
      <c r="EK77" s="161"/>
      <c r="EL77" s="161"/>
      <c r="EM77" s="161"/>
      <c r="EN77" s="161"/>
      <c r="EO77" s="161"/>
      <c r="EP77" s="161"/>
      <c r="EQ77" s="161"/>
      <c r="ER77" s="161"/>
      <c r="ES77" s="161"/>
      <c r="ET77" s="161"/>
      <c r="EU77" s="162"/>
      <c r="EV77" s="160"/>
      <c r="EW77" s="161"/>
      <c r="EX77" s="161"/>
      <c r="EY77" s="161"/>
      <c r="EZ77" s="161"/>
      <c r="FA77" s="161"/>
      <c r="FB77" s="161"/>
      <c r="FC77" s="161"/>
      <c r="FD77" s="161"/>
      <c r="FE77" s="161"/>
      <c r="FF77" s="161"/>
      <c r="FG77" s="161"/>
      <c r="FH77" s="162"/>
      <c r="FI77" s="167">
        <f t="shared" si="7"/>
        <v>0</v>
      </c>
      <c r="FJ77" s="167"/>
      <c r="FK77" s="167"/>
      <c r="FL77" s="167"/>
      <c r="FM77" s="167"/>
      <c r="FN77" s="167"/>
      <c r="FO77" s="167"/>
      <c r="FP77" s="167"/>
      <c r="FQ77" s="167"/>
      <c r="FR77" s="167"/>
      <c r="FS77" s="167"/>
      <c r="FT77" s="167"/>
      <c r="FU77" s="167"/>
      <c r="FV77" s="160"/>
      <c r="FW77" s="161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2"/>
      <c r="GI77" s="160"/>
      <c r="GJ77" s="161"/>
      <c r="GK77" s="161"/>
      <c r="GL77" s="161"/>
      <c r="GM77" s="161"/>
      <c r="GN77" s="161"/>
      <c r="GO77" s="161"/>
      <c r="GP77" s="161"/>
      <c r="GQ77" s="161"/>
      <c r="GR77" s="161"/>
      <c r="GS77" s="161"/>
      <c r="GT77" s="161"/>
      <c r="GU77" s="162"/>
      <c r="GV77" s="160"/>
      <c r="GW77" s="161"/>
      <c r="GX77" s="161"/>
      <c r="GY77" s="161"/>
      <c r="GZ77" s="161"/>
      <c r="HA77" s="161"/>
      <c r="HB77" s="161"/>
      <c r="HC77" s="161"/>
      <c r="HD77" s="161"/>
      <c r="HE77" s="161"/>
      <c r="HF77" s="161"/>
      <c r="HG77" s="161"/>
      <c r="HH77" s="162"/>
      <c r="HI77" s="155"/>
      <c r="HJ77" s="156"/>
      <c r="HK77" s="156"/>
      <c r="HL77" s="156"/>
      <c r="HM77" s="156"/>
      <c r="HN77" s="156"/>
      <c r="HO77" s="156"/>
      <c r="HP77" s="156"/>
      <c r="HQ77" s="156"/>
      <c r="HR77" s="156"/>
      <c r="HS77" s="156"/>
      <c r="HT77" s="156"/>
      <c r="HU77" s="187"/>
      <c r="HV77" s="155"/>
      <c r="HW77" s="156"/>
      <c r="HX77" s="156"/>
      <c r="HY77" s="156"/>
      <c r="HZ77" s="156"/>
      <c r="IA77" s="156"/>
      <c r="IB77" s="156"/>
      <c r="IC77" s="156"/>
      <c r="ID77" s="156"/>
      <c r="IE77" s="156"/>
      <c r="IF77" s="156"/>
      <c r="IG77" s="156"/>
      <c r="IH77" s="185"/>
      <c r="II77" s="39"/>
    </row>
    <row r="78" spans="1:243" x14ac:dyDescent="0.2">
      <c r="A78" s="12"/>
      <c r="B78" s="173" t="s">
        <v>218</v>
      </c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4" t="s">
        <v>81</v>
      </c>
      <c r="BS78" s="175"/>
      <c r="BT78" s="175"/>
      <c r="BU78" s="175"/>
      <c r="BV78" s="175"/>
      <c r="BW78" s="175"/>
      <c r="BX78" s="175"/>
      <c r="BY78" s="176"/>
      <c r="BZ78" s="177" t="s">
        <v>82</v>
      </c>
      <c r="CA78" s="175"/>
      <c r="CB78" s="175"/>
      <c r="CC78" s="175"/>
      <c r="CD78" s="175"/>
      <c r="CE78" s="175"/>
      <c r="CF78" s="175"/>
      <c r="CG78" s="175"/>
      <c r="CH78" s="175"/>
      <c r="CI78" s="176"/>
      <c r="CJ78" s="175" t="s">
        <v>304</v>
      </c>
      <c r="CK78" s="175"/>
      <c r="CL78" s="175"/>
      <c r="CM78" s="175"/>
      <c r="CN78" s="175"/>
      <c r="CO78" s="175"/>
      <c r="CP78" s="175"/>
      <c r="CQ78" s="176"/>
      <c r="CR78" s="167">
        <f>DE78+DF78+DH78</f>
        <v>277744.86</v>
      </c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48">
        <f>DE80+DE85</f>
        <v>0</v>
      </c>
      <c r="DF78" s="148"/>
      <c r="DG78" s="148"/>
      <c r="DH78" s="146">
        <f>DH85+DH81+DH82+DH83</f>
        <v>277744.86</v>
      </c>
      <c r="DI78" s="167">
        <f t="shared" si="6"/>
        <v>0</v>
      </c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0">
        <f>DV80</f>
        <v>0</v>
      </c>
      <c r="DW78" s="161"/>
      <c r="DX78" s="161"/>
      <c r="DY78" s="161"/>
      <c r="DZ78" s="161"/>
      <c r="EA78" s="161"/>
      <c r="EB78" s="161"/>
      <c r="EC78" s="161"/>
      <c r="ED78" s="161"/>
      <c r="EE78" s="161"/>
      <c r="EF78" s="161"/>
      <c r="EG78" s="161"/>
      <c r="EH78" s="162"/>
      <c r="EI78" s="160"/>
      <c r="EJ78" s="161"/>
      <c r="EK78" s="161"/>
      <c r="EL78" s="161"/>
      <c r="EM78" s="161"/>
      <c r="EN78" s="161"/>
      <c r="EO78" s="161"/>
      <c r="EP78" s="161"/>
      <c r="EQ78" s="161"/>
      <c r="ER78" s="161"/>
      <c r="ES78" s="161"/>
      <c r="ET78" s="161"/>
      <c r="EU78" s="162"/>
      <c r="EV78" s="160"/>
      <c r="EW78" s="161"/>
      <c r="EX78" s="161"/>
      <c r="EY78" s="161"/>
      <c r="EZ78" s="161"/>
      <c r="FA78" s="161"/>
      <c r="FB78" s="161"/>
      <c r="FC78" s="161"/>
      <c r="FD78" s="161"/>
      <c r="FE78" s="161"/>
      <c r="FF78" s="161"/>
      <c r="FG78" s="161"/>
      <c r="FH78" s="162"/>
      <c r="FI78" s="167">
        <f t="shared" si="7"/>
        <v>0</v>
      </c>
      <c r="FJ78" s="167"/>
      <c r="FK78" s="167"/>
      <c r="FL78" s="167"/>
      <c r="FM78" s="167"/>
      <c r="FN78" s="167"/>
      <c r="FO78" s="167"/>
      <c r="FP78" s="167"/>
      <c r="FQ78" s="167"/>
      <c r="FR78" s="167"/>
      <c r="FS78" s="167"/>
      <c r="FT78" s="167"/>
      <c r="FU78" s="167"/>
      <c r="FV78" s="160">
        <f>FV80</f>
        <v>0</v>
      </c>
      <c r="FW78" s="161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2"/>
      <c r="GI78" s="160"/>
      <c r="GJ78" s="161"/>
      <c r="GK78" s="161"/>
      <c r="GL78" s="161"/>
      <c r="GM78" s="161"/>
      <c r="GN78" s="161"/>
      <c r="GO78" s="161"/>
      <c r="GP78" s="161"/>
      <c r="GQ78" s="161"/>
      <c r="GR78" s="161"/>
      <c r="GS78" s="161"/>
      <c r="GT78" s="161"/>
      <c r="GU78" s="162"/>
      <c r="GV78" s="160"/>
      <c r="GW78" s="161"/>
      <c r="GX78" s="161"/>
      <c r="GY78" s="161"/>
      <c r="GZ78" s="161"/>
      <c r="HA78" s="161"/>
      <c r="HB78" s="161"/>
      <c r="HC78" s="161"/>
      <c r="HD78" s="161"/>
      <c r="HE78" s="161"/>
      <c r="HF78" s="161"/>
      <c r="HG78" s="161"/>
      <c r="HH78" s="162"/>
      <c r="HI78" s="155"/>
      <c r="HJ78" s="156"/>
      <c r="HK78" s="156"/>
      <c r="HL78" s="156"/>
      <c r="HM78" s="156"/>
      <c r="HN78" s="156"/>
      <c r="HO78" s="156"/>
      <c r="HP78" s="156"/>
      <c r="HQ78" s="156"/>
      <c r="HR78" s="156"/>
      <c r="HS78" s="156"/>
      <c r="HT78" s="156"/>
      <c r="HU78" s="187"/>
      <c r="HV78" s="155"/>
      <c r="HW78" s="156"/>
      <c r="HX78" s="156"/>
      <c r="HY78" s="156"/>
      <c r="HZ78" s="156"/>
      <c r="IA78" s="156"/>
      <c r="IB78" s="156"/>
      <c r="IC78" s="156"/>
      <c r="ID78" s="156"/>
      <c r="IE78" s="156"/>
      <c r="IF78" s="156"/>
      <c r="IG78" s="156"/>
      <c r="IH78" s="185"/>
      <c r="II78" s="39"/>
    </row>
    <row r="79" spans="1:243" x14ac:dyDescent="0.2">
      <c r="A79" s="12"/>
      <c r="B79" s="173" t="s">
        <v>45</v>
      </c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4"/>
      <c r="BS79" s="175"/>
      <c r="BT79" s="175"/>
      <c r="BU79" s="175"/>
      <c r="BV79" s="175"/>
      <c r="BW79" s="175"/>
      <c r="BX79" s="175"/>
      <c r="BY79" s="176"/>
      <c r="BZ79" s="177"/>
      <c r="CA79" s="175"/>
      <c r="CB79" s="175"/>
      <c r="CC79" s="175"/>
      <c r="CD79" s="175"/>
      <c r="CE79" s="175"/>
      <c r="CF79" s="175"/>
      <c r="CG79" s="175"/>
      <c r="CH79" s="175"/>
      <c r="CI79" s="176"/>
      <c r="CJ79" s="175"/>
      <c r="CK79" s="175"/>
      <c r="CL79" s="175"/>
      <c r="CM79" s="175"/>
      <c r="CN79" s="175"/>
      <c r="CO79" s="175"/>
      <c r="CP79" s="175"/>
      <c r="CQ79" s="176"/>
      <c r="CR79" s="167">
        <f t="shared" si="11"/>
        <v>0</v>
      </c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48"/>
      <c r="DF79" s="148"/>
      <c r="DG79" s="148"/>
      <c r="DH79" s="146"/>
      <c r="DI79" s="167">
        <f t="shared" si="6"/>
        <v>0</v>
      </c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0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1"/>
      <c r="EH79" s="162"/>
      <c r="EI79" s="160"/>
      <c r="EJ79" s="161"/>
      <c r="EK79" s="161"/>
      <c r="EL79" s="161"/>
      <c r="EM79" s="161"/>
      <c r="EN79" s="161"/>
      <c r="EO79" s="161"/>
      <c r="EP79" s="161"/>
      <c r="EQ79" s="161"/>
      <c r="ER79" s="161"/>
      <c r="ES79" s="161"/>
      <c r="ET79" s="161"/>
      <c r="EU79" s="162"/>
      <c r="EV79" s="160"/>
      <c r="EW79" s="161"/>
      <c r="EX79" s="161"/>
      <c r="EY79" s="161"/>
      <c r="EZ79" s="161"/>
      <c r="FA79" s="161"/>
      <c r="FB79" s="161"/>
      <c r="FC79" s="161"/>
      <c r="FD79" s="161"/>
      <c r="FE79" s="161"/>
      <c r="FF79" s="161"/>
      <c r="FG79" s="161"/>
      <c r="FH79" s="162"/>
      <c r="FI79" s="167">
        <f t="shared" si="7"/>
        <v>0</v>
      </c>
      <c r="FJ79" s="167"/>
      <c r="FK79" s="167"/>
      <c r="FL79" s="167"/>
      <c r="FM79" s="167"/>
      <c r="FN79" s="167"/>
      <c r="FO79" s="167"/>
      <c r="FP79" s="167"/>
      <c r="FQ79" s="167"/>
      <c r="FR79" s="167"/>
      <c r="FS79" s="167"/>
      <c r="FT79" s="167"/>
      <c r="FU79" s="167"/>
      <c r="FV79" s="160"/>
      <c r="FW79" s="161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2"/>
      <c r="GI79" s="160"/>
      <c r="GJ79" s="161"/>
      <c r="GK79" s="161"/>
      <c r="GL79" s="161"/>
      <c r="GM79" s="161"/>
      <c r="GN79" s="161"/>
      <c r="GO79" s="161"/>
      <c r="GP79" s="161"/>
      <c r="GQ79" s="161"/>
      <c r="GR79" s="161"/>
      <c r="GS79" s="161"/>
      <c r="GT79" s="161"/>
      <c r="GU79" s="162"/>
      <c r="GV79" s="160"/>
      <c r="GW79" s="161"/>
      <c r="GX79" s="161"/>
      <c r="GY79" s="161"/>
      <c r="GZ79" s="161"/>
      <c r="HA79" s="161"/>
      <c r="HB79" s="161"/>
      <c r="HC79" s="161"/>
      <c r="HD79" s="161"/>
      <c r="HE79" s="161"/>
      <c r="HF79" s="161"/>
      <c r="HG79" s="161"/>
      <c r="HH79" s="162"/>
      <c r="HI79" s="155"/>
      <c r="HJ79" s="156"/>
      <c r="HK79" s="156"/>
      <c r="HL79" s="156"/>
      <c r="HM79" s="156"/>
      <c r="HN79" s="156"/>
      <c r="HO79" s="156"/>
      <c r="HP79" s="156"/>
      <c r="HQ79" s="156"/>
      <c r="HR79" s="156"/>
      <c r="HS79" s="156"/>
      <c r="HT79" s="156"/>
      <c r="HU79" s="187"/>
      <c r="HV79" s="155"/>
      <c r="HW79" s="156"/>
      <c r="HX79" s="156"/>
      <c r="HY79" s="156"/>
      <c r="HZ79" s="156"/>
      <c r="IA79" s="156"/>
      <c r="IB79" s="156"/>
      <c r="IC79" s="156"/>
      <c r="ID79" s="156"/>
      <c r="IE79" s="156"/>
      <c r="IF79" s="156"/>
      <c r="IG79" s="156"/>
      <c r="IH79" s="185"/>
      <c r="II79" s="39"/>
    </row>
    <row r="80" spans="1:243" ht="16.5" customHeight="1" x14ac:dyDescent="0.2">
      <c r="A80" s="21"/>
      <c r="B80" s="173" t="s">
        <v>219</v>
      </c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4" t="s">
        <v>83</v>
      </c>
      <c r="BS80" s="175"/>
      <c r="BT80" s="175"/>
      <c r="BU80" s="175"/>
      <c r="BV80" s="175"/>
      <c r="BW80" s="175"/>
      <c r="BX80" s="175"/>
      <c r="BY80" s="176"/>
      <c r="BZ80" s="177" t="s">
        <v>84</v>
      </c>
      <c r="CA80" s="175"/>
      <c r="CB80" s="175"/>
      <c r="CC80" s="175"/>
      <c r="CD80" s="175"/>
      <c r="CE80" s="175"/>
      <c r="CF80" s="175"/>
      <c r="CG80" s="175"/>
      <c r="CH80" s="175"/>
      <c r="CI80" s="176"/>
      <c r="CJ80" s="175"/>
      <c r="CK80" s="175"/>
      <c r="CL80" s="175"/>
      <c r="CM80" s="175"/>
      <c r="CN80" s="175"/>
      <c r="CO80" s="175"/>
      <c r="CP80" s="175"/>
      <c r="CQ80" s="176"/>
      <c r="CR80" s="167">
        <f t="shared" si="11"/>
        <v>0</v>
      </c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48">
        <v>0</v>
      </c>
      <c r="DF80" s="148"/>
      <c r="DG80" s="148"/>
      <c r="DH80" s="146"/>
      <c r="DI80" s="167">
        <f t="shared" si="6"/>
        <v>0</v>
      </c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0">
        <v>0</v>
      </c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1"/>
      <c r="EH80" s="162"/>
      <c r="EI80" s="160"/>
      <c r="EJ80" s="161"/>
      <c r="EK80" s="161"/>
      <c r="EL80" s="161"/>
      <c r="EM80" s="161"/>
      <c r="EN80" s="161"/>
      <c r="EO80" s="161"/>
      <c r="EP80" s="161"/>
      <c r="EQ80" s="161"/>
      <c r="ER80" s="161"/>
      <c r="ES80" s="161"/>
      <c r="ET80" s="161"/>
      <c r="EU80" s="162"/>
      <c r="EV80" s="160"/>
      <c r="EW80" s="161"/>
      <c r="EX80" s="161"/>
      <c r="EY80" s="161"/>
      <c r="EZ80" s="161"/>
      <c r="FA80" s="161"/>
      <c r="FB80" s="161"/>
      <c r="FC80" s="161"/>
      <c r="FD80" s="161"/>
      <c r="FE80" s="161"/>
      <c r="FF80" s="161"/>
      <c r="FG80" s="161"/>
      <c r="FH80" s="162"/>
      <c r="FI80" s="167">
        <f t="shared" si="7"/>
        <v>0</v>
      </c>
      <c r="FJ80" s="167"/>
      <c r="FK80" s="167"/>
      <c r="FL80" s="167"/>
      <c r="FM80" s="167"/>
      <c r="FN80" s="167"/>
      <c r="FO80" s="167"/>
      <c r="FP80" s="167"/>
      <c r="FQ80" s="167"/>
      <c r="FR80" s="167"/>
      <c r="FS80" s="167"/>
      <c r="FT80" s="167"/>
      <c r="FU80" s="167"/>
      <c r="FV80" s="160">
        <v>0</v>
      </c>
      <c r="FW80" s="161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2"/>
      <c r="GI80" s="160"/>
      <c r="GJ80" s="161"/>
      <c r="GK80" s="161"/>
      <c r="GL80" s="161"/>
      <c r="GM80" s="161"/>
      <c r="GN80" s="161"/>
      <c r="GO80" s="161"/>
      <c r="GP80" s="161"/>
      <c r="GQ80" s="161"/>
      <c r="GR80" s="161"/>
      <c r="GS80" s="161"/>
      <c r="GT80" s="161"/>
      <c r="GU80" s="162"/>
      <c r="GV80" s="160"/>
      <c r="GW80" s="161"/>
      <c r="GX80" s="161"/>
      <c r="GY80" s="161"/>
      <c r="GZ80" s="161"/>
      <c r="HA80" s="161"/>
      <c r="HB80" s="161"/>
      <c r="HC80" s="161"/>
      <c r="HD80" s="161"/>
      <c r="HE80" s="161"/>
      <c r="HF80" s="161"/>
      <c r="HG80" s="161"/>
      <c r="HH80" s="162"/>
      <c r="HI80" s="155"/>
      <c r="HJ80" s="156"/>
      <c r="HK80" s="156"/>
      <c r="HL80" s="156"/>
      <c r="HM80" s="156"/>
      <c r="HN80" s="156"/>
      <c r="HO80" s="156"/>
      <c r="HP80" s="156"/>
      <c r="HQ80" s="156"/>
      <c r="HR80" s="156"/>
      <c r="HS80" s="156"/>
      <c r="HT80" s="156"/>
      <c r="HU80" s="187"/>
      <c r="HV80" s="155" t="s">
        <v>38</v>
      </c>
      <c r="HW80" s="156"/>
      <c r="HX80" s="156"/>
      <c r="HY80" s="156"/>
      <c r="HZ80" s="156"/>
      <c r="IA80" s="156"/>
      <c r="IB80" s="156"/>
      <c r="IC80" s="156"/>
      <c r="ID80" s="156"/>
      <c r="IE80" s="156"/>
      <c r="IF80" s="156"/>
      <c r="IG80" s="156"/>
      <c r="IH80" s="185"/>
      <c r="II80" s="39"/>
    </row>
    <row r="81" spans="1:243" ht="11.1" customHeight="1" x14ac:dyDescent="0.2">
      <c r="A81" s="251" t="s">
        <v>300</v>
      </c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2"/>
      <c r="BR81" s="174" t="s">
        <v>301</v>
      </c>
      <c r="BS81" s="175"/>
      <c r="BT81" s="175"/>
      <c r="BU81" s="175"/>
      <c r="BV81" s="175"/>
      <c r="BW81" s="175"/>
      <c r="BX81" s="175"/>
      <c r="BY81" s="176"/>
      <c r="BZ81" s="177" t="s">
        <v>302</v>
      </c>
      <c r="CA81" s="175"/>
      <c r="CB81" s="175"/>
      <c r="CC81" s="175"/>
      <c r="CD81" s="175"/>
      <c r="CE81" s="175"/>
      <c r="CF81" s="175"/>
      <c r="CG81" s="175"/>
      <c r="CH81" s="175"/>
      <c r="CI81" s="176"/>
      <c r="CJ81" s="175" t="s">
        <v>303</v>
      </c>
      <c r="CK81" s="175"/>
      <c r="CL81" s="175"/>
      <c r="CM81" s="175"/>
      <c r="CN81" s="175"/>
      <c r="CO81" s="175"/>
      <c r="CP81" s="175"/>
      <c r="CQ81" s="176"/>
      <c r="CR81" s="167">
        <f t="shared" si="11"/>
        <v>109800</v>
      </c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48"/>
      <c r="DF81" s="148"/>
      <c r="DG81" s="148"/>
      <c r="DH81" s="146">
        <v>109800</v>
      </c>
      <c r="DI81" s="167">
        <f t="shared" si="6"/>
        <v>0</v>
      </c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0"/>
      <c r="DW81" s="161"/>
      <c r="DX81" s="161"/>
      <c r="DY81" s="161"/>
      <c r="DZ81" s="161"/>
      <c r="EA81" s="161"/>
      <c r="EB81" s="161"/>
      <c r="EC81" s="161"/>
      <c r="ED81" s="161"/>
      <c r="EE81" s="161"/>
      <c r="EF81" s="161"/>
      <c r="EG81" s="161"/>
      <c r="EH81" s="162"/>
      <c r="EI81" s="160"/>
      <c r="EJ81" s="161"/>
      <c r="EK81" s="161"/>
      <c r="EL81" s="161"/>
      <c r="EM81" s="161"/>
      <c r="EN81" s="161"/>
      <c r="EO81" s="161"/>
      <c r="EP81" s="161"/>
      <c r="EQ81" s="161"/>
      <c r="ER81" s="161"/>
      <c r="ES81" s="161"/>
      <c r="ET81" s="161"/>
      <c r="EU81" s="162"/>
      <c r="EV81" s="160"/>
      <c r="EW81" s="161"/>
      <c r="EX81" s="161"/>
      <c r="EY81" s="161"/>
      <c r="EZ81" s="161"/>
      <c r="FA81" s="161"/>
      <c r="FB81" s="161"/>
      <c r="FC81" s="161"/>
      <c r="FD81" s="161"/>
      <c r="FE81" s="161"/>
      <c r="FF81" s="161"/>
      <c r="FG81" s="161"/>
      <c r="FH81" s="162"/>
      <c r="FI81" s="167">
        <f t="shared" si="7"/>
        <v>0</v>
      </c>
      <c r="FJ81" s="167"/>
      <c r="FK81" s="167"/>
      <c r="FL81" s="167"/>
      <c r="FM81" s="167"/>
      <c r="FN81" s="167"/>
      <c r="FO81" s="167"/>
      <c r="FP81" s="167"/>
      <c r="FQ81" s="167"/>
      <c r="FR81" s="167"/>
      <c r="FS81" s="167"/>
      <c r="FT81" s="167"/>
      <c r="FU81" s="167"/>
      <c r="FV81" s="160"/>
      <c r="FW81" s="161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2"/>
      <c r="GI81" s="160"/>
      <c r="GJ81" s="161"/>
      <c r="GK81" s="161"/>
      <c r="GL81" s="161"/>
      <c r="GM81" s="161"/>
      <c r="GN81" s="161"/>
      <c r="GO81" s="161"/>
      <c r="GP81" s="161"/>
      <c r="GQ81" s="161"/>
      <c r="GR81" s="161"/>
      <c r="GS81" s="161"/>
      <c r="GT81" s="161"/>
      <c r="GU81" s="162"/>
      <c r="GV81" s="160"/>
      <c r="GW81" s="161"/>
      <c r="GX81" s="161"/>
      <c r="GY81" s="161"/>
      <c r="GZ81" s="161"/>
      <c r="HA81" s="161"/>
      <c r="HB81" s="161"/>
      <c r="HC81" s="161"/>
      <c r="HD81" s="161"/>
      <c r="HE81" s="161"/>
      <c r="HF81" s="161"/>
      <c r="HG81" s="161"/>
      <c r="HH81" s="162"/>
      <c r="HI81" s="155"/>
      <c r="HJ81" s="156"/>
      <c r="HK81" s="156"/>
      <c r="HL81" s="156"/>
      <c r="HM81" s="156"/>
      <c r="HN81" s="156"/>
      <c r="HO81" s="156"/>
      <c r="HP81" s="156"/>
      <c r="HQ81" s="156"/>
      <c r="HR81" s="156"/>
      <c r="HS81" s="156"/>
      <c r="HT81" s="156"/>
      <c r="HU81" s="187"/>
      <c r="HV81" s="155"/>
      <c r="HW81" s="156"/>
      <c r="HX81" s="156"/>
      <c r="HY81" s="156"/>
      <c r="HZ81" s="156"/>
      <c r="IA81" s="156"/>
      <c r="IB81" s="156"/>
      <c r="IC81" s="156"/>
      <c r="ID81" s="156"/>
      <c r="IE81" s="156"/>
      <c r="IF81" s="156"/>
      <c r="IG81" s="156"/>
      <c r="IH81" s="185"/>
      <c r="II81" s="39"/>
    </row>
    <row r="82" spans="1:243" s="114" customFormat="1" ht="11.1" customHeight="1" x14ac:dyDescent="0.2">
      <c r="A82" s="173" t="s">
        <v>313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12"/>
      <c r="BR82" s="174" t="s">
        <v>314</v>
      </c>
      <c r="BS82" s="175"/>
      <c r="BT82" s="175"/>
      <c r="BU82" s="175"/>
      <c r="BV82" s="175"/>
      <c r="BW82" s="175"/>
      <c r="BX82" s="175"/>
      <c r="BY82" s="176"/>
      <c r="BZ82" s="177" t="s">
        <v>315</v>
      </c>
      <c r="CA82" s="175"/>
      <c r="CB82" s="175"/>
      <c r="CC82" s="175"/>
      <c r="CD82" s="175"/>
      <c r="CE82" s="175"/>
      <c r="CF82" s="175"/>
      <c r="CG82" s="175"/>
      <c r="CH82" s="175"/>
      <c r="CI82" s="176"/>
      <c r="CJ82" s="177" t="s">
        <v>316</v>
      </c>
      <c r="CK82" s="175"/>
      <c r="CL82" s="175"/>
      <c r="CM82" s="175"/>
      <c r="CN82" s="175"/>
      <c r="CO82" s="175"/>
      <c r="CP82" s="175"/>
      <c r="CQ82" s="176"/>
      <c r="CR82" s="167">
        <f t="shared" ref="CR82" si="15">DE82+DF82+DH82</f>
        <v>57784.86</v>
      </c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48"/>
      <c r="DF82" s="148"/>
      <c r="DG82" s="148"/>
      <c r="DH82" s="146">
        <v>57784.86</v>
      </c>
      <c r="DI82" s="164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6"/>
      <c r="DU82" s="154"/>
      <c r="DV82" s="145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7"/>
      <c r="EI82" s="145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7"/>
      <c r="EV82" s="145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7"/>
      <c r="FI82" s="164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  <c r="FT82" s="166"/>
      <c r="FU82" s="154"/>
      <c r="FV82" s="145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7"/>
      <c r="GI82" s="145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7"/>
      <c r="GV82" s="145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7"/>
      <c r="HI82" s="108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11"/>
      <c r="HV82" s="108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10"/>
    </row>
    <row r="83" spans="1:243" s="144" customFormat="1" ht="11.1" customHeight="1" x14ac:dyDescent="0.2">
      <c r="A83" s="253" t="s">
        <v>300</v>
      </c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4">
        <v>2213</v>
      </c>
      <c r="BR83" s="254"/>
      <c r="BS83" s="254"/>
      <c r="BT83" s="254"/>
      <c r="BU83" s="254"/>
      <c r="BV83" s="254"/>
      <c r="BW83" s="254"/>
      <c r="BX83" s="254"/>
      <c r="BY83" s="255"/>
      <c r="BZ83" s="177" t="s">
        <v>302</v>
      </c>
      <c r="CA83" s="175"/>
      <c r="CB83" s="175"/>
      <c r="CC83" s="175"/>
      <c r="CD83" s="175"/>
      <c r="CE83" s="175"/>
      <c r="CF83" s="175"/>
      <c r="CG83" s="175"/>
      <c r="CH83" s="175"/>
      <c r="CI83" s="176"/>
      <c r="CJ83" s="177" t="s">
        <v>342</v>
      </c>
      <c r="CK83" s="175"/>
      <c r="CL83" s="175"/>
      <c r="CM83" s="175"/>
      <c r="CN83" s="175"/>
      <c r="CO83" s="175"/>
      <c r="CP83" s="175"/>
      <c r="CQ83" s="176"/>
      <c r="CR83" s="167">
        <f t="shared" ref="CR83" si="16">DE83+DF83+DH83</f>
        <v>6000</v>
      </c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48"/>
      <c r="DF83" s="148"/>
      <c r="DG83" s="148"/>
      <c r="DH83" s="146">
        <v>6000</v>
      </c>
      <c r="DI83" s="149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1"/>
      <c r="DU83" s="154"/>
      <c r="DV83" s="145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7"/>
      <c r="EI83" s="145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7"/>
      <c r="EV83" s="145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7"/>
      <c r="FI83" s="149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1"/>
      <c r="FU83" s="154"/>
      <c r="FV83" s="145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7"/>
      <c r="GI83" s="145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7"/>
      <c r="GV83" s="145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7"/>
      <c r="HI83" s="140"/>
      <c r="HJ83" s="141"/>
      <c r="HK83" s="141"/>
      <c r="HL83" s="141"/>
      <c r="HM83" s="141"/>
      <c r="HN83" s="141"/>
      <c r="HO83" s="141"/>
      <c r="HP83" s="141"/>
      <c r="HQ83" s="141"/>
      <c r="HR83" s="141"/>
      <c r="HS83" s="141"/>
      <c r="HT83" s="141"/>
      <c r="HU83" s="142"/>
      <c r="HV83" s="140"/>
      <c r="HW83" s="141"/>
      <c r="HX83" s="141"/>
      <c r="HY83" s="141"/>
      <c r="HZ83" s="141"/>
      <c r="IA83" s="141"/>
      <c r="IB83" s="141"/>
      <c r="IC83" s="141"/>
      <c r="ID83" s="141"/>
      <c r="IE83" s="141"/>
      <c r="IF83" s="141"/>
      <c r="IG83" s="141"/>
      <c r="IH83" s="143"/>
    </row>
    <row r="84" spans="1:243" ht="27.75" customHeight="1" x14ac:dyDescent="0.2">
      <c r="A84" s="21"/>
      <c r="B84" s="173" t="s">
        <v>220</v>
      </c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4" t="s">
        <v>85</v>
      </c>
      <c r="BS84" s="175"/>
      <c r="BT84" s="175"/>
      <c r="BU84" s="175"/>
      <c r="BV84" s="175"/>
      <c r="BW84" s="175"/>
      <c r="BX84" s="175"/>
      <c r="BY84" s="176"/>
      <c r="BZ84" s="177" t="s">
        <v>86</v>
      </c>
      <c r="CA84" s="175"/>
      <c r="CB84" s="175"/>
      <c r="CC84" s="175"/>
      <c r="CD84" s="175"/>
      <c r="CE84" s="175"/>
      <c r="CF84" s="175"/>
      <c r="CG84" s="175"/>
      <c r="CH84" s="175"/>
      <c r="CI84" s="176"/>
      <c r="CJ84" s="175"/>
      <c r="CK84" s="175"/>
      <c r="CL84" s="175"/>
      <c r="CM84" s="175"/>
      <c r="CN84" s="175"/>
      <c r="CO84" s="175"/>
      <c r="CP84" s="175"/>
      <c r="CQ84" s="176"/>
      <c r="CR84" s="167">
        <f t="shared" si="11"/>
        <v>0</v>
      </c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48"/>
      <c r="DF84" s="148"/>
      <c r="DG84" s="148"/>
      <c r="DH84" s="146"/>
      <c r="DI84" s="167">
        <f t="shared" si="6"/>
        <v>0</v>
      </c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0"/>
      <c r="DW84" s="161"/>
      <c r="DX84" s="161"/>
      <c r="DY84" s="161"/>
      <c r="DZ84" s="161"/>
      <c r="EA84" s="161"/>
      <c r="EB84" s="161"/>
      <c r="EC84" s="161"/>
      <c r="ED84" s="161"/>
      <c r="EE84" s="161"/>
      <c r="EF84" s="161"/>
      <c r="EG84" s="161"/>
      <c r="EH84" s="162"/>
      <c r="EI84" s="160"/>
      <c r="EJ84" s="161"/>
      <c r="EK84" s="161"/>
      <c r="EL84" s="161"/>
      <c r="EM84" s="161"/>
      <c r="EN84" s="161"/>
      <c r="EO84" s="161"/>
      <c r="EP84" s="161"/>
      <c r="EQ84" s="161"/>
      <c r="ER84" s="161"/>
      <c r="ES84" s="161"/>
      <c r="ET84" s="161"/>
      <c r="EU84" s="162"/>
      <c r="EV84" s="160"/>
      <c r="EW84" s="161"/>
      <c r="EX84" s="161"/>
      <c r="EY84" s="161"/>
      <c r="EZ84" s="161"/>
      <c r="FA84" s="161"/>
      <c r="FB84" s="161"/>
      <c r="FC84" s="161"/>
      <c r="FD84" s="161"/>
      <c r="FE84" s="161"/>
      <c r="FF84" s="161"/>
      <c r="FG84" s="161"/>
      <c r="FH84" s="162"/>
      <c r="FI84" s="167">
        <f t="shared" si="7"/>
        <v>0</v>
      </c>
      <c r="FJ84" s="167"/>
      <c r="FK84" s="167"/>
      <c r="FL84" s="167"/>
      <c r="FM84" s="167"/>
      <c r="FN84" s="167"/>
      <c r="FO84" s="167"/>
      <c r="FP84" s="167"/>
      <c r="FQ84" s="167"/>
      <c r="FR84" s="167"/>
      <c r="FS84" s="167"/>
      <c r="FT84" s="167"/>
      <c r="FU84" s="167"/>
      <c r="FV84" s="160"/>
      <c r="FW84" s="161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2"/>
      <c r="GI84" s="160"/>
      <c r="GJ84" s="161"/>
      <c r="GK84" s="161"/>
      <c r="GL84" s="161"/>
      <c r="GM84" s="161"/>
      <c r="GN84" s="161"/>
      <c r="GO84" s="161"/>
      <c r="GP84" s="161"/>
      <c r="GQ84" s="161"/>
      <c r="GR84" s="161"/>
      <c r="GS84" s="161"/>
      <c r="GT84" s="161"/>
      <c r="GU84" s="162"/>
      <c r="GV84" s="160"/>
      <c r="GW84" s="161"/>
      <c r="GX84" s="161"/>
      <c r="GY84" s="161"/>
      <c r="GZ84" s="161"/>
      <c r="HA84" s="161"/>
      <c r="HB84" s="161"/>
      <c r="HC84" s="161"/>
      <c r="HD84" s="161"/>
      <c r="HE84" s="161"/>
      <c r="HF84" s="161"/>
      <c r="HG84" s="161"/>
      <c r="HH84" s="162"/>
      <c r="HI84" s="155"/>
      <c r="HJ84" s="156"/>
      <c r="HK84" s="156"/>
      <c r="HL84" s="156"/>
      <c r="HM84" s="156"/>
      <c r="HN84" s="156"/>
      <c r="HO84" s="156"/>
      <c r="HP84" s="156"/>
      <c r="HQ84" s="156"/>
      <c r="HR84" s="156"/>
      <c r="HS84" s="156"/>
      <c r="HT84" s="156"/>
      <c r="HU84" s="187"/>
      <c r="HV84" s="155" t="s">
        <v>38</v>
      </c>
      <c r="HW84" s="156"/>
      <c r="HX84" s="156"/>
      <c r="HY84" s="156"/>
      <c r="HZ84" s="156"/>
      <c r="IA84" s="156"/>
      <c r="IB84" s="156"/>
      <c r="IC84" s="156"/>
      <c r="ID84" s="156"/>
      <c r="IE84" s="156"/>
      <c r="IF84" s="156"/>
      <c r="IG84" s="156"/>
      <c r="IH84" s="185"/>
      <c r="II84" s="39"/>
    </row>
    <row r="85" spans="1:243" ht="27.75" customHeight="1" x14ac:dyDescent="0.2">
      <c r="A85" s="21"/>
      <c r="B85" s="173" t="s">
        <v>221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4" t="s">
        <v>87</v>
      </c>
      <c r="BS85" s="175"/>
      <c r="BT85" s="175"/>
      <c r="BU85" s="175"/>
      <c r="BV85" s="175"/>
      <c r="BW85" s="175"/>
      <c r="BX85" s="175"/>
      <c r="BY85" s="176"/>
      <c r="BZ85" s="177" t="s">
        <v>88</v>
      </c>
      <c r="CA85" s="175"/>
      <c r="CB85" s="175"/>
      <c r="CC85" s="175"/>
      <c r="CD85" s="175"/>
      <c r="CE85" s="175"/>
      <c r="CF85" s="175"/>
      <c r="CG85" s="175"/>
      <c r="CH85" s="175"/>
      <c r="CI85" s="176"/>
      <c r="CJ85" s="175"/>
      <c r="CK85" s="175"/>
      <c r="CL85" s="175"/>
      <c r="CM85" s="175"/>
      <c r="CN85" s="175"/>
      <c r="CO85" s="175"/>
      <c r="CP85" s="175"/>
      <c r="CQ85" s="176"/>
      <c r="CR85" s="167">
        <f t="shared" si="11"/>
        <v>104160</v>
      </c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48">
        <v>0</v>
      </c>
      <c r="DF85" s="148"/>
      <c r="DG85" s="148"/>
      <c r="DH85" s="146">
        <v>104160</v>
      </c>
      <c r="DI85" s="167">
        <f t="shared" si="6"/>
        <v>0</v>
      </c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0"/>
      <c r="DW85" s="161"/>
      <c r="DX85" s="161"/>
      <c r="DY85" s="161"/>
      <c r="DZ85" s="161"/>
      <c r="EA85" s="161"/>
      <c r="EB85" s="161"/>
      <c r="EC85" s="161"/>
      <c r="ED85" s="161"/>
      <c r="EE85" s="161"/>
      <c r="EF85" s="161"/>
      <c r="EG85" s="161"/>
      <c r="EH85" s="162"/>
      <c r="EI85" s="160"/>
      <c r="EJ85" s="161"/>
      <c r="EK85" s="161"/>
      <c r="EL85" s="161"/>
      <c r="EM85" s="161"/>
      <c r="EN85" s="161"/>
      <c r="EO85" s="161"/>
      <c r="EP85" s="161"/>
      <c r="EQ85" s="161"/>
      <c r="ER85" s="161"/>
      <c r="ES85" s="161"/>
      <c r="ET85" s="161"/>
      <c r="EU85" s="162"/>
      <c r="EV85" s="160"/>
      <c r="EW85" s="161"/>
      <c r="EX85" s="161"/>
      <c r="EY85" s="161"/>
      <c r="EZ85" s="161"/>
      <c r="FA85" s="161"/>
      <c r="FB85" s="161"/>
      <c r="FC85" s="161"/>
      <c r="FD85" s="161"/>
      <c r="FE85" s="161"/>
      <c r="FF85" s="161"/>
      <c r="FG85" s="161"/>
      <c r="FH85" s="162"/>
      <c r="FI85" s="167">
        <f t="shared" si="7"/>
        <v>0</v>
      </c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0"/>
      <c r="FW85" s="161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2"/>
      <c r="GI85" s="160"/>
      <c r="GJ85" s="161"/>
      <c r="GK85" s="161"/>
      <c r="GL85" s="161"/>
      <c r="GM85" s="161"/>
      <c r="GN85" s="161"/>
      <c r="GO85" s="161"/>
      <c r="GP85" s="161"/>
      <c r="GQ85" s="161"/>
      <c r="GR85" s="161"/>
      <c r="GS85" s="161"/>
      <c r="GT85" s="161"/>
      <c r="GU85" s="162"/>
      <c r="GV85" s="160"/>
      <c r="GW85" s="161"/>
      <c r="GX85" s="161"/>
      <c r="GY85" s="161"/>
      <c r="GZ85" s="161"/>
      <c r="HA85" s="161"/>
      <c r="HB85" s="161"/>
      <c r="HC85" s="161"/>
      <c r="HD85" s="161"/>
      <c r="HE85" s="161"/>
      <c r="HF85" s="161"/>
      <c r="HG85" s="161"/>
      <c r="HH85" s="162"/>
      <c r="HI85" s="155"/>
      <c r="HJ85" s="156"/>
      <c r="HK85" s="156"/>
      <c r="HL85" s="156"/>
      <c r="HM85" s="156"/>
      <c r="HN85" s="156"/>
      <c r="HO85" s="156"/>
      <c r="HP85" s="156"/>
      <c r="HQ85" s="156"/>
      <c r="HR85" s="156"/>
      <c r="HS85" s="156"/>
      <c r="HT85" s="156"/>
      <c r="HU85" s="187"/>
      <c r="HV85" s="155" t="s">
        <v>38</v>
      </c>
      <c r="HW85" s="156"/>
      <c r="HX85" s="156"/>
      <c r="HY85" s="156"/>
      <c r="HZ85" s="156"/>
      <c r="IA85" s="156"/>
      <c r="IB85" s="156"/>
      <c r="IC85" s="156"/>
      <c r="ID85" s="156"/>
      <c r="IE85" s="156"/>
      <c r="IF85" s="156"/>
      <c r="IG85" s="156"/>
      <c r="IH85" s="185"/>
      <c r="II85" s="39"/>
    </row>
    <row r="86" spans="1:243" s="9" customFormat="1" ht="11.1" customHeight="1" x14ac:dyDescent="0.15">
      <c r="A86" s="24"/>
      <c r="B86" s="200" t="s">
        <v>89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193" t="s">
        <v>90</v>
      </c>
      <c r="BS86" s="179"/>
      <c r="BT86" s="179"/>
      <c r="BU86" s="179"/>
      <c r="BV86" s="179"/>
      <c r="BW86" s="179"/>
      <c r="BX86" s="179"/>
      <c r="BY86" s="180"/>
      <c r="BZ86" s="178" t="s">
        <v>91</v>
      </c>
      <c r="CA86" s="179"/>
      <c r="CB86" s="179"/>
      <c r="CC86" s="179"/>
      <c r="CD86" s="179"/>
      <c r="CE86" s="179"/>
      <c r="CF86" s="179"/>
      <c r="CG86" s="179"/>
      <c r="CH86" s="179"/>
      <c r="CI86" s="180"/>
      <c r="CJ86" s="179" t="s">
        <v>283</v>
      </c>
      <c r="CK86" s="179"/>
      <c r="CL86" s="179"/>
      <c r="CM86" s="179"/>
      <c r="CN86" s="179"/>
      <c r="CO86" s="179"/>
      <c r="CP86" s="179"/>
      <c r="CQ86" s="180"/>
      <c r="CR86" s="167">
        <f>DE86+DF86+DH86</f>
        <v>366919.99000000005</v>
      </c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54">
        <f>DE87+DE88+DE89</f>
        <v>358960.96</v>
      </c>
      <c r="DF86" s="154">
        <f>DF87+DF89</f>
        <v>7959.03</v>
      </c>
      <c r="DG86" s="154"/>
      <c r="DH86" s="154">
        <f t="shared" ref="DH86" si="17">DH87+DH88+DH89</f>
        <v>0</v>
      </c>
      <c r="DI86" s="167">
        <f t="shared" si="6"/>
        <v>0</v>
      </c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4">
        <f>DV87+DV88</f>
        <v>0</v>
      </c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6"/>
      <c r="EI86" s="164">
        <f>EI87+EI88</f>
        <v>0</v>
      </c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  <c r="EU86" s="166"/>
      <c r="EV86" s="164">
        <f>EV87+EV88</f>
        <v>0</v>
      </c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6"/>
      <c r="FI86" s="167">
        <f t="shared" si="7"/>
        <v>0</v>
      </c>
      <c r="FJ86" s="167"/>
      <c r="FK86" s="167"/>
      <c r="FL86" s="167"/>
      <c r="FM86" s="167"/>
      <c r="FN86" s="167"/>
      <c r="FO86" s="167"/>
      <c r="FP86" s="167"/>
      <c r="FQ86" s="167"/>
      <c r="FR86" s="167"/>
      <c r="FS86" s="167"/>
      <c r="FT86" s="167"/>
      <c r="FU86" s="167"/>
      <c r="FV86" s="164">
        <f>FV87+FV88</f>
        <v>0</v>
      </c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  <c r="GH86" s="166"/>
      <c r="GI86" s="164"/>
      <c r="GJ86" s="165"/>
      <c r="GK86" s="165"/>
      <c r="GL86" s="165"/>
      <c r="GM86" s="165"/>
      <c r="GN86" s="165"/>
      <c r="GO86" s="165"/>
      <c r="GP86" s="165"/>
      <c r="GQ86" s="165"/>
      <c r="GR86" s="165"/>
      <c r="GS86" s="165"/>
      <c r="GT86" s="165"/>
      <c r="GU86" s="166"/>
      <c r="GV86" s="164"/>
      <c r="GW86" s="165"/>
      <c r="GX86" s="165"/>
      <c r="GY86" s="165"/>
      <c r="GZ86" s="165"/>
      <c r="HA86" s="165"/>
      <c r="HB86" s="165"/>
      <c r="HC86" s="165"/>
      <c r="HD86" s="165"/>
      <c r="HE86" s="165"/>
      <c r="HF86" s="165"/>
      <c r="HG86" s="165"/>
      <c r="HH86" s="166"/>
      <c r="HI86" s="256"/>
      <c r="HJ86" s="257"/>
      <c r="HK86" s="257"/>
      <c r="HL86" s="257"/>
      <c r="HM86" s="257"/>
      <c r="HN86" s="257"/>
      <c r="HO86" s="257"/>
      <c r="HP86" s="257"/>
      <c r="HQ86" s="257"/>
      <c r="HR86" s="257"/>
      <c r="HS86" s="257"/>
      <c r="HT86" s="257"/>
      <c r="HU86" s="258"/>
      <c r="HV86" s="256" t="s">
        <v>38</v>
      </c>
      <c r="HW86" s="257"/>
      <c r="HX86" s="257"/>
      <c r="HY86" s="257"/>
      <c r="HZ86" s="257"/>
      <c r="IA86" s="257"/>
      <c r="IB86" s="257"/>
      <c r="IC86" s="257"/>
      <c r="ID86" s="257"/>
      <c r="IE86" s="257"/>
      <c r="IF86" s="257"/>
      <c r="IG86" s="257"/>
      <c r="IH86" s="259"/>
    </row>
    <row r="87" spans="1:243" ht="21" customHeight="1" x14ac:dyDescent="0.2">
      <c r="A87" s="21"/>
      <c r="B87" s="173" t="s">
        <v>259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4" t="s">
        <v>92</v>
      </c>
      <c r="BS87" s="175"/>
      <c r="BT87" s="175"/>
      <c r="BU87" s="175"/>
      <c r="BV87" s="175"/>
      <c r="BW87" s="175"/>
      <c r="BX87" s="175"/>
      <c r="BY87" s="176"/>
      <c r="BZ87" s="177" t="s">
        <v>93</v>
      </c>
      <c r="CA87" s="175"/>
      <c r="CB87" s="175"/>
      <c r="CC87" s="175"/>
      <c r="CD87" s="175"/>
      <c r="CE87" s="175"/>
      <c r="CF87" s="175"/>
      <c r="CG87" s="175"/>
      <c r="CH87" s="175"/>
      <c r="CI87" s="176"/>
      <c r="CJ87" s="175" t="s">
        <v>284</v>
      </c>
      <c r="CK87" s="175"/>
      <c r="CL87" s="175"/>
      <c r="CM87" s="175"/>
      <c r="CN87" s="175"/>
      <c r="CO87" s="175"/>
      <c r="CP87" s="175"/>
      <c r="CQ87" s="176"/>
      <c r="CR87" s="167">
        <f t="shared" si="11"/>
        <v>0</v>
      </c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48">
        <v>0</v>
      </c>
      <c r="DF87" s="148">
        <v>0</v>
      </c>
      <c r="DG87" s="148"/>
      <c r="DH87" s="146">
        <v>0</v>
      </c>
      <c r="DI87" s="167">
        <f t="shared" si="6"/>
        <v>0</v>
      </c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0">
        <f>28000-28000</f>
        <v>0</v>
      </c>
      <c r="DW87" s="161"/>
      <c r="DX87" s="161"/>
      <c r="DY87" s="161"/>
      <c r="DZ87" s="161"/>
      <c r="EA87" s="161"/>
      <c r="EB87" s="161"/>
      <c r="EC87" s="161"/>
      <c r="ED87" s="161"/>
      <c r="EE87" s="161"/>
      <c r="EF87" s="161"/>
      <c r="EG87" s="161"/>
      <c r="EH87" s="162"/>
      <c r="EI87" s="160"/>
      <c r="EJ87" s="161"/>
      <c r="EK87" s="161"/>
      <c r="EL87" s="161"/>
      <c r="EM87" s="161"/>
      <c r="EN87" s="161"/>
      <c r="EO87" s="161"/>
      <c r="EP87" s="161"/>
      <c r="EQ87" s="161"/>
      <c r="ER87" s="161"/>
      <c r="ES87" s="161"/>
      <c r="ET87" s="161"/>
      <c r="EU87" s="162"/>
      <c r="EV87" s="160"/>
      <c r="EW87" s="161"/>
      <c r="EX87" s="161"/>
      <c r="EY87" s="161"/>
      <c r="EZ87" s="161"/>
      <c r="FA87" s="161"/>
      <c r="FB87" s="161"/>
      <c r="FC87" s="161"/>
      <c r="FD87" s="161"/>
      <c r="FE87" s="161"/>
      <c r="FF87" s="161"/>
      <c r="FG87" s="161"/>
      <c r="FH87" s="162"/>
      <c r="FI87" s="167">
        <f t="shared" si="7"/>
        <v>0</v>
      </c>
      <c r="FJ87" s="167"/>
      <c r="FK87" s="167"/>
      <c r="FL87" s="167"/>
      <c r="FM87" s="167"/>
      <c r="FN87" s="167"/>
      <c r="FO87" s="167"/>
      <c r="FP87" s="167"/>
      <c r="FQ87" s="167"/>
      <c r="FR87" s="167"/>
      <c r="FS87" s="167"/>
      <c r="FT87" s="167"/>
      <c r="FU87" s="167"/>
      <c r="FV87" s="160">
        <v>0</v>
      </c>
      <c r="FW87" s="161"/>
      <c r="FX87" s="161"/>
      <c r="FY87" s="161"/>
      <c r="FZ87" s="161"/>
      <c r="GA87" s="161"/>
      <c r="GB87" s="161"/>
      <c r="GC87" s="161"/>
      <c r="GD87" s="161"/>
      <c r="GE87" s="161"/>
      <c r="GF87" s="161"/>
      <c r="GG87" s="161"/>
      <c r="GH87" s="162"/>
      <c r="GI87" s="160"/>
      <c r="GJ87" s="161"/>
      <c r="GK87" s="161"/>
      <c r="GL87" s="161"/>
      <c r="GM87" s="161"/>
      <c r="GN87" s="161"/>
      <c r="GO87" s="161"/>
      <c r="GP87" s="161"/>
      <c r="GQ87" s="161"/>
      <c r="GR87" s="161"/>
      <c r="GS87" s="161"/>
      <c r="GT87" s="161"/>
      <c r="GU87" s="162"/>
      <c r="GV87" s="160"/>
      <c r="GW87" s="161"/>
      <c r="GX87" s="161"/>
      <c r="GY87" s="161"/>
      <c r="GZ87" s="161"/>
      <c r="HA87" s="161"/>
      <c r="HB87" s="161"/>
      <c r="HC87" s="161"/>
      <c r="HD87" s="161"/>
      <c r="HE87" s="161"/>
      <c r="HF87" s="161"/>
      <c r="HG87" s="161"/>
      <c r="HH87" s="162"/>
      <c r="HI87" s="155"/>
      <c r="HJ87" s="156"/>
      <c r="HK87" s="156"/>
      <c r="HL87" s="156"/>
      <c r="HM87" s="156"/>
      <c r="HN87" s="156"/>
      <c r="HO87" s="156"/>
      <c r="HP87" s="156"/>
      <c r="HQ87" s="156"/>
      <c r="HR87" s="156"/>
      <c r="HS87" s="156"/>
      <c r="HT87" s="156"/>
      <c r="HU87" s="187"/>
      <c r="HV87" s="155" t="s">
        <v>38</v>
      </c>
      <c r="HW87" s="156"/>
      <c r="HX87" s="156"/>
      <c r="HY87" s="156"/>
      <c r="HZ87" s="156"/>
      <c r="IA87" s="156"/>
      <c r="IB87" s="156"/>
      <c r="IC87" s="156"/>
      <c r="ID87" s="156"/>
      <c r="IE87" s="156"/>
      <c r="IF87" s="156"/>
      <c r="IG87" s="156"/>
      <c r="IH87" s="185"/>
      <c r="II87" s="39"/>
    </row>
    <row r="88" spans="1:243" x14ac:dyDescent="0.2">
      <c r="A88" s="21"/>
      <c r="B88" s="173" t="s">
        <v>222</v>
      </c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4" t="s">
        <v>94</v>
      </c>
      <c r="BS88" s="175"/>
      <c r="BT88" s="175"/>
      <c r="BU88" s="175"/>
      <c r="BV88" s="175"/>
      <c r="BW88" s="175"/>
      <c r="BX88" s="175"/>
      <c r="BY88" s="176"/>
      <c r="BZ88" s="177" t="s">
        <v>95</v>
      </c>
      <c r="CA88" s="175"/>
      <c r="CB88" s="175"/>
      <c r="CC88" s="175"/>
      <c r="CD88" s="175"/>
      <c r="CE88" s="175"/>
      <c r="CF88" s="175"/>
      <c r="CG88" s="175"/>
      <c r="CH88" s="175"/>
      <c r="CI88" s="176"/>
      <c r="CJ88" s="175"/>
      <c r="CK88" s="175"/>
      <c r="CL88" s="175"/>
      <c r="CM88" s="175"/>
      <c r="CN88" s="175"/>
      <c r="CO88" s="175"/>
      <c r="CP88" s="175"/>
      <c r="CQ88" s="176"/>
      <c r="CR88" s="167">
        <f t="shared" si="11"/>
        <v>0</v>
      </c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48">
        <v>0</v>
      </c>
      <c r="DF88" s="148"/>
      <c r="DG88" s="148"/>
      <c r="DH88" s="146"/>
      <c r="DI88" s="167">
        <f t="shared" si="6"/>
        <v>0</v>
      </c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0"/>
      <c r="DW88" s="161"/>
      <c r="DX88" s="161"/>
      <c r="DY88" s="161"/>
      <c r="DZ88" s="161"/>
      <c r="EA88" s="161"/>
      <c r="EB88" s="161"/>
      <c r="EC88" s="161"/>
      <c r="ED88" s="161"/>
      <c r="EE88" s="161"/>
      <c r="EF88" s="161"/>
      <c r="EG88" s="161"/>
      <c r="EH88" s="162"/>
      <c r="EI88" s="160"/>
      <c r="EJ88" s="161"/>
      <c r="EK88" s="161"/>
      <c r="EL88" s="161"/>
      <c r="EM88" s="161"/>
      <c r="EN88" s="161"/>
      <c r="EO88" s="161"/>
      <c r="EP88" s="161"/>
      <c r="EQ88" s="161"/>
      <c r="ER88" s="161"/>
      <c r="ES88" s="161"/>
      <c r="ET88" s="161"/>
      <c r="EU88" s="162"/>
      <c r="EV88" s="160"/>
      <c r="EW88" s="161"/>
      <c r="EX88" s="161"/>
      <c r="EY88" s="161"/>
      <c r="EZ88" s="161"/>
      <c r="FA88" s="161"/>
      <c r="FB88" s="161"/>
      <c r="FC88" s="161"/>
      <c r="FD88" s="161"/>
      <c r="FE88" s="161"/>
      <c r="FF88" s="161"/>
      <c r="FG88" s="161"/>
      <c r="FH88" s="162"/>
      <c r="FI88" s="167">
        <f t="shared" si="7"/>
        <v>0</v>
      </c>
      <c r="FJ88" s="167"/>
      <c r="FK88" s="167"/>
      <c r="FL88" s="167"/>
      <c r="FM88" s="167"/>
      <c r="FN88" s="167"/>
      <c r="FO88" s="167"/>
      <c r="FP88" s="167"/>
      <c r="FQ88" s="167"/>
      <c r="FR88" s="167"/>
      <c r="FS88" s="167"/>
      <c r="FT88" s="167"/>
      <c r="FU88" s="167"/>
      <c r="FV88" s="160"/>
      <c r="FW88" s="161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2"/>
      <c r="GI88" s="160"/>
      <c r="GJ88" s="161"/>
      <c r="GK88" s="161"/>
      <c r="GL88" s="161"/>
      <c r="GM88" s="161"/>
      <c r="GN88" s="161"/>
      <c r="GO88" s="161"/>
      <c r="GP88" s="161"/>
      <c r="GQ88" s="161"/>
      <c r="GR88" s="161"/>
      <c r="GS88" s="161"/>
      <c r="GT88" s="161"/>
      <c r="GU88" s="162"/>
      <c r="GV88" s="160"/>
      <c r="GW88" s="161"/>
      <c r="GX88" s="161"/>
      <c r="GY88" s="161"/>
      <c r="GZ88" s="161"/>
      <c r="HA88" s="161"/>
      <c r="HB88" s="161"/>
      <c r="HC88" s="161"/>
      <c r="HD88" s="161"/>
      <c r="HE88" s="161"/>
      <c r="HF88" s="161"/>
      <c r="HG88" s="161"/>
      <c r="HH88" s="162"/>
      <c r="HI88" s="155"/>
      <c r="HJ88" s="156"/>
      <c r="HK88" s="156"/>
      <c r="HL88" s="156"/>
      <c r="HM88" s="156"/>
      <c r="HN88" s="156"/>
      <c r="HO88" s="156"/>
      <c r="HP88" s="156"/>
      <c r="HQ88" s="156"/>
      <c r="HR88" s="156"/>
      <c r="HS88" s="156"/>
      <c r="HT88" s="156"/>
      <c r="HU88" s="187"/>
      <c r="HV88" s="155" t="s">
        <v>38</v>
      </c>
      <c r="HW88" s="156"/>
      <c r="HX88" s="156"/>
      <c r="HY88" s="156"/>
      <c r="HZ88" s="156"/>
      <c r="IA88" s="156"/>
      <c r="IB88" s="156"/>
      <c r="IC88" s="156"/>
      <c r="ID88" s="156"/>
      <c r="IE88" s="156"/>
      <c r="IF88" s="156"/>
      <c r="IG88" s="156"/>
      <c r="IH88" s="185"/>
      <c r="II88" s="39"/>
    </row>
    <row r="89" spans="1:243" x14ac:dyDescent="0.2">
      <c r="A89" s="21"/>
      <c r="B89" s="173" t="s">
        <v>223</v>
      </c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4" t="s">
        <v>96</v>
      </c>
      <c r="BS89" s="175"/>
      <c r="BT89" s="175"/>
      <c r="BU89" s="175"/>
      <c r="BV89" s="175"/>
      <c r="BW89" s="175"/>
      <c r="BX89" s="175"/>
      <c r="BY89" s="176"/>
      <c r="BZ89" s="177" t="s">
        <v>97</v>
      </c>
      <c r="CA89" s="175"/>
      <c r="CB89" s="175"/>
      <c r="CC89" s="175"/>
      <c r="CD89" s="175"/>
      <c r="CE89" s="175"/>
      <c r="CF89" s="175"/>
      <c r="CG89" s="175"/>
      <c r="CH89" s="175"/>
      <c r="CI89" s="176"/>
      <c r="CJ89" s="175"/>
      <c r="CK89" s="175"/>
      <c r="CL89" s="175"/>
      <c r="CM89" s="175"/>
      <c r="CN89" s="175"/>
      <c r="CO89" s="175"/>
      <c r="CP89" s="175"/>
      <c r="CQ89" s="176"/>
      <c r="CR89" s="167">
        <f t="shared" si="11"/>
        <v>366919.99000000005</v>
      </c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48">
        <f>358960.96</f>
        <v>358960.96</v>
      </c>
      <c r="DF89" s="148">
        <f>7959.03</f>
        <v>7959.03</v>
      </c>
      <c r="DG89" s="148"/>
      <c r="DH89" s="146"/>
      <c r="DI89" s="167">
        <f t="shared" si="6"/>
        <v>0</v>
      </c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0"/>
      <c r="DW89" s="161"/>
      <c r="DX89" s="161"/>
      <c r="DY89" s="161"/>
      <c r="DZ89" s="161"/>
      <c r="EA89" s="161"/>
      <c r="EB89" s="161"/>
      <c r="EC89" s="161"/>
      <c r="ED89" s="161"/>
      <c r="EE89" s="161"/>
      <c r="EF89" s="161"/>
      <c r="EG89" s="161"/>
      <c r="EH89" s="162"/>
      <c r="EI89" s="160"/>
      <c r="EJ89" s="161"/>
      <c r="EK89" s="161"/>
      <c r="EL89" s="161"/>
      <c r="EM89" s="161"/>
      <c r="EN89" s="161"/>
      <c r="EO89" s="161"/>
      <c r="EP89" s="161"/>
      <c r="EQ89" s="161"/>
      <c r="ER89" s="161"/>
      <c r="ES89" s="161"/>
      <c r="ET89" s="161"/>
      <c r="EU89" s="162"/>
      <c r="EV89" s="160"/>
      <c r="EW89" s="161"/>
      <c r="EX89" s="161"/>
      <c r="EY89" s="161"/>
      <c r="EZ89" s="161"/>
      <c r="FA89" s="161"/>
      <c r="FB89" s="161"/>
      <c r="FC89" s="161"/>
      <c r="FD89" s="161"/>
      <c r="FE89" s="161"/>
      <c r="FF89" s="161"/>
      <c r="FG89" s="161"/>
      <c r="FH89" s="162"/>
      <c r="FI89" s="167">
        <f t="shared" si="7"/>
        <v>0</v>
      </c>
      <c r="FJ89" s="167"/>
      <c r="FK89" s="167"/>
      <c r="FL89" s="167"/>
      <c r="FM89" s="167"/>
      <c r="FN89" s="167"/>
      <c r="FO89" s="167"/>
      <c r="FP89" s="167"/>
      <c r="FQ89" s="167"/>
      <c r="FR89" s="167"/>
      <c r="FS89" s="167"/>
      <c r="FT89" s="167"/>
      <c r="FU89" s="167"/>
      <c r="FV89" s="160"/>
      <c r="FW89" s="161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2"/>
      <c r="GI89" s="160"/>
      <c r="GJ89" s="161"/>
      <c r="GK89" s="161"/>
      <c r="GL89" s="161"/>
      <c r="GM89" s="161"/>
      <c r="GN89" s="161"/>
      <c r="GO89" s="161"/>
      <c r="GP89" s="161"/>
      <c r="GQ89" s="161"/>
      <c r="GR89" s="161"/>
      <c r="GS89" s="161"/>
      <c r="GT89" s="161"/>
      <c r="GU89" s="162"/>
      <c r="GV89" s="160"/>
      <c r="GW89" s="161"/>
      <c r="GX89" s="161"/>
      <c r="GY89" s="161"/>
      <c r="GZ89" s="161"/>
      <c r="HA89" s="161"/>
      <c r="HB89" s="161"/>
      <c r="HC89" s="161"/>
      <c r="HD89" s="161"/>
      <c r="HE89" s="161"/>
      <c r="HF89" s="161"/>
      <c r="HG89" s="161"/>
      <c r="HH89" s="162"/>
      <c r="HI89" s="155"/>
      <c r="HJ89" s="156"/>
      <c r="HK89" s="156"/>
      <c r="HL89" s="156"/>
      <c r="HM89" s="156"/>
      <c r="HN89" s="156"/>
      <c r="HO89" s="156"/>
      <c r="HP89" s="156"/>
      <c r="HQ89" s="156"/>
      <c r="HR89" s="156"/>
      <c r="HS89" s="156"/>
      <c r="HT89" s="156"/>
      <c r="HU89" s="187"/>
      <c r="HV89" s="155" t="s">
        <v>38</v>
      </c>
      <c r="HW89" s="156"/>
      <c r="HX89" s="156"/>
      <c r="HY89" s="156"/>
      <c r="HZ89" s="156"/>
      <c r="IA89" s="156"/>
      <c r="IB89" s="156"/>
      <c r="IC89" s="156"/>
      <c r="ID89" s="156"/>
      <c r="IE89" s="156"/>
      <c r="IF89" s="156"/>
      <c r="IG89" s="156"/>
      <c r="IH89" s="185"/>
      <c r="II89" s="39"/>
    </row>
    <row r="90" spans="1:243" x14ac:dyDescent="0.2">
      <c r="A90" s="21"/>
      <c r="B90" s="173" t="s">
        <v>45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4"/>
      <c r="BS90" s="175"/>
      <c r="BT90" s="175"/>
      <c r="BU90" s="175"/>
      <c r="BV90" s="175"/>
      <c r="BW90" s="175"/>
      <c r="BX90" s="175"/>
      <c r="BY90" s="176"/>
      <c r="BZ90" s="177"/>
      <c r="CA90" s="175"/>
      <c r="CB90" s="175"/>
      <c r="CC90" s="175"/>
      <c r="CD90" s="175"/>
      <c r="CE90" s="175"/>
      <c r="CF90" s="175"/>
      <c r="CG90" s="175"/>
      <c r="CH90" s="175"/>
      <c r="CI90" s="176"/>
      <c r="CJ90" s="175"/>
      <c r="CK90" s="175"/>
      <c r="CL90" s="175"/>
      <c r="CM90" s="175"/>
      <c r="CN90" s="175"/>
      <c r="CO90" s="175"/>
      <c r="CP90" s="175"/>
      <c r="CQ90" s="176"/>
      <c r="CR90" s="167">
        <f t="shared" si="11"/>
        <v>0</v>
      </c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48"/>
      <c r="DF90" s="148"/>
      <c r="DG90" s="148"/>
      <c r="DH90" s="146"/>
      <c r="DI90" s="167">
        <f t="shared" si="6"/>
        <v>0</v>
      </c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0"/>
      <c r="DW90" s="161"/>
      <c r="DX90" s="161"/>
      <c r="DY90" s="161"/>
      <c r="DZ90" s="161"/>
      <c r="EA90" s="161"/>
      <c r="EB90" s="161"/>
      <c r="EC90" s="161"/>
      <c r="ED90" s="161"/>
      <c r="EE90" s="161"/>
      <c r="EF90" s="161"/>
      <c r="EG90" s="161"/>
      <c r="EH90" s="162"/>
      <c r="EI90" s="160"/>
      <c r="EJ90" s="161"/>
      <c r="EK90" s="161"/>
      <c r="EL90" s="161"/>
      <c r="EM90" s="161"/>
      <c r="EN90" s="161"/>
      <c r="EO90" s="161"/>
      <c r="EP90" s="161"/>
      <c r="EQ90" s="161"/>
      <c r="ER90" s="161"/>
      <c r="ES90" s="161"/>
      <c r="ET90" s="161"/>
      <c r="EU90" s="162"/>
      <c r="EV90" s="160"/>
      <c r="EW90" s="161"/>
      <c r="EX90" s="161"/>
      <c r="EY90" s="161"/>
      <c r="EZ90" s="161"/>
      <c r="FA90" s="161"/>
      <c r="FB90" s="161"/>
      <c r="FC90" s="161"/>
      <c r="FD90" s="161"/>
      <c r="FE90" s="161"/>
      <c r="FF90" s="161"/>
      <c r="FG90" s="161"/>
      <c r="FH90" s="162"/>
      <c r="FI90" s="167">
        <f t="shared" si="7"/>
        <v>0</v>
      </c>
      <c r="FJ90" s="167"/>
      <c r="FK90" s="167"/>
      <c r="FL90" s="167"/>
      <c r="FM90" s="167"/>
      <c r="FN90" s="167"/>
      <c r="FO90" s="167"/>
      <c r="FP90" s="167"/>
      <c r="FQ90" s="167"/>
      <c r="FR90" s="167"/>
      <c r="FS90" s="167"/>
      <c r="FT90" s="167"/>
      <c r="FU90" s="167"/>
      <c r="FV90" s="160"/>
      <c r="FW90" s="161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2"/>
      <c r="GI90" s="160"/>
      <c r="GJ90" s="161"/>
      <c r="GK90" s="161"/>
      <c r="GL90" s="161"/>
      <c r="GM90" s="161"/>
      <c r="GN90" s="161"/>
      <c r="GO90" s="161"/>
      <c r="GP90" s="161"/>
      <c r="GQ90" s="161"/>
      <c r="GR90" s="161"/>
      <c r="GS90" s="161"/>
      <c r="GT90" s="161"/>
      <c r="GU90" s="162"/>
      <c r="GV90" s="160"/>
      <c r="GW90" s="161"/>
      <c r="GX90" s="161"/>
      <c r="GY90" s="161"/>
      <c r="GZ90" s="161"/>
      <c r="HA90" s="161"/>
      <c r="HB90" s="161"/>
      <c r="HC90" s="161"/>
      <c r="HD90" s="161"/>
      <c r="HE90" s="161"/>
      <c r="HF90" s="161"/>
      <c r="HG90" s="161"/>
      <c r="HH90" s="162"/>
      <c r="HI90" s="155"/>
      <c r="HJ90" s="156"/>
      <c r="HK90" s="156"/>
      <c r="HL90" s="156"/>
      <c r="HM90" s="156"/>
      <c r="HN90" s="156"/>
      <c r="HO90" s="156"/>
      <c r="HP90" s="156"/>
      <c r="HQ90" s="156"/>
      <c r="HR90" s="156"/>
      <c r="HS90" s="156"/>
      <c r="HT90" s="156"/>
      <c r="HU90" s="187"/>
      <c r="HV90" s="155" t="s">
        <v>38</v>
      </c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85"/>
      <c r="II90" s="39"/>
    </row>
    <row r="91" spans="1:243" ht="22.5" customHeight="1" x14ac:dyDescent="0.2">
      <c r="A91" s="21"/>
      <c r="B91" s="173" t="s">
        <v>98</v>
      </c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4" t="s">
        <v>99</v>
      </c>
      <c r="BS91" s="175"/>
      <c r="BT91" s="175"/>
      <c r="BU91" s="175"/>
      <c r="BV91" s="175"/>
      <c r="BW91" s="175"/>
      <c r="BX91" s="175"/>
      <c r="BY91" s="176"/>
      <c r="BZ91" s="177" t="s">
        <v>100</v>
      </c>
      <c r="CA91" s="175"/>
      <c r="CB91" s="175"/>
      <c r="CC91" s="175"/>
      <c r="CD91" s="175"/>
      <c r="CE91" s="175"/>
      <c r="CF91" s="175"/>
      <c r="CG91" s="175"/>
      <c r="CH91" s="175"/>
      <c r="CI91" s="176"/>
      <c r="CJ91" s="175"/>
      <c r="CK91" s="175"/>
      <c r="CL91" s="175"/>
      <c r="CM91" s="175"/>
      <c r="CN91" s="175"/>
      <c r="CO91" s="175"/>
      <c r="CP91" s="175"/>
      <c r="CQ91" s="176"/>
      <c r="CR91" s="167">
        <f>DE91+DF91+DH91</f>
        <v>1149296.3</v>
      </c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48">
        <v>1029552.06</v>
      </c>
      <c r="DF91" s="148">
        <f>3999</f>
        <v>3999</v>
      </c>
      <c r="DG91" s="148"/>
      <c r="DH91" s="146">
        <v>115745.24</v>
      </c>
      <c r="DI91" s="167">
        <f t="shared" si="6"/>
        <v>0</v>
      </c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0"/>
      <c r="DW91" s="161"/>
      <c r="DX91" s="161"/>
      <c r="DY91" s="161"/>
      <c r="DZ91" s="161"/>
      <c r="EA91" s="161"/>
      <c r="EB91" s="161"/>
      <c r="EC91" s="161"/>
      <c r="ED91" s="161"/>
      <c r="EE91" s="161"/>
      <c r="EF91" s="161"/>
      <c r="EG91" s="161"/>
      <c r="EH91" s="162"/>
      <c r="EI91" s="160"/>
      <c r="EJ91" s="161"/>
      <c r="EK91" s="161"/>
      <c r="EL91" s="161"/>
      <c r="EM91" s="161"/>
      <c r="EN91" s="161"/>
      <c r="EO91" s="161"/>
      <c r="EP91" s="161"/>
      <c r="EQ91" s="161"/>
      <c r="ER91" s="161"/>
      <c r="ES91" s="161"/>
      <c r="ET91" s="161"/>
      <c r="EU91" s="162"/>
      <c r="EV91" s="160"/>
      <c r="EW91" s="161"/>
      <c r="EX91" s="161"/>
      <c r="EY91" s="161"/>
      <c r="EZ91" s="161"/>
      <c r="FA91" s="161"/>
      <c r="FB91" s="161"/>
      <c r="FC91" s="161"/>
      <c r="FD91" s="161"/>
      <c r="FE91" s="161"/>
      <c r="FF91" s="161"/>
      <c r="FG91" s="161"/>
      <c r="FH91" s="162"/>
      <c r="FI91" s="167">
        <f t="shared" si="7"/>
        <v>0</v>
      </c>
      <c r="FJ91" s="167"/>
      <c r="FK91" s="167"/>
      <c r="FL91" s="167"/>
      <c r="FM91" s="167"/>
      <c r="FN91" s="167"/>
      <c r="FO91" s="167"/>
      <c r="FP91" s="167"/>
      <c r="FQ91" s="167"/>
      <c r="FR91" s="167"/>
      <c r="FS91" s="167"/>
      <c r="FT91" s="167"/>
      <c r="FU91" s="167"/>
      <c r="FV91" s="160"/>
      <c r="FW91" s="161"/>
      <c r="FX91" s="161"/>
      <c r="FY91" s="161"/>
      <c r="FZ91" s="161"/>
      <c r="GA91" s="161"/>
      <c r="GB91" s="161"/>
      <c r="GC91" s="161"/>
      <c r="GD91" s="161"/>
      <c r="GE91" s="161"/>
      <c r="GF91" s="161"/>
      <c r="GG91" s="161"/>
      <c r="GH91" s="162"/>
      <c r="GI91" s="160"/>
      <c r="GJ91" s="161"/>
      <c r="GK91" s="161"/>
      <c r="GL91" s="161"/>
      <c r="GM91" s="161"/>
      <c r="GN91" s="161"/>
      <c r="GO91" s="161"/>
      <c r="GP91" s="161"/>
      <c r="GQ91" s="161"/>
      <c r="GR91" s="161"/>
      <c r="GS91" s="161"/>
      <c r="GT91" s="161"/>
      <c r="GU91" s="162"/>
      <c r="GV91" s="160"/>
      <c r="GW91" s="161"/>
      <c r="GX91" s="161"/>
      <c r="GY91" s="161"/>
      <c r="GZ91" s="161"/>
      <c r="HA91" s="161"/>
      <c r="HB91" s="161"/>
      <c r="HC91" s="161"/>
      <c r="HD91" s="161"/>
      <c r="HE91" s="161"/>
      <c r="HF91" s="161"/>
      <c r="HG91" s="161"/>
      <c r="HH91" s="162"/>
      <c r="HI91" s="155"/>
      <c r="HJ91" s="156"/>
      <c r="HK91" s="156"/>
      <c r="HL91" s="156"/>
      <c r="HM91" s="156"/>
      <c r="HN91" s="156"/>
      <c r="HO91" s="156"/>
      <c r="HP91" s="156"/>
      <c r="HQ91" s="156"/>
      <c r="HR91" s="156"/>
      <c r="HS91" s="156"/>
      <c r="HT91" s="156"/>
      <c r="HU91" s="187"/>
      <c r="HV91" s="155" t="s">
        <v>38</v>
      </c>
      <c r="HW91" s="156"/>
      <c r="HX91" s="156"/>
      <c r="HY91" s="156"/>
      <c r="HZ91" s="156"/>
      <c r="IA91" s="156"/>
      <c r="IB91" s="156"/>
      <c r="IC91" s="156"/>
      <c r="ID91" s="156"/>
      <c r="IE91" s="156"/>
      <c r="IF91" s="156"/>
      <c r="IG91" s="156"/>
      <c r="IH91" s="185"/>
      <c r="II91" s="39"/>
    </row>
    <row r="92" spans="1:243" ht="22.5" customHeight="1" x14ac:dyDescent="0.2">
      <c r="A92" s="21"/>
      <c r="B92" s="173" t="s">
        <v>224</v>
      </c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4" t="s">
        <v>101</v>
      </c>
      <c r="BS92" s="175"/>
      <c r="BT92" s="175"/>
      <c r="BU92" s="175"/>
      <c r="BV92" s="175"/>
      <c r="BW92" s="175"/>
      <c r="BX92" s="175"/>
      <c r="BY92" s="176"/>
      <c r="BZ92" s="177" t="s">
        <v>38</v>
      </c>
      <c r="CA92" s="175"/>
      <c r="CB92" s="175"/>
      <c r="CC92" s="175"/>
      <c r="CD92" s="175"/>
      <c r="CE92" s="175"/>
      <c r="CF92" s="175"/>
      <c r="CG92" s="175"/>
      <c r="CH92" s="175"/>
      <c r="CI92" s="176"/>
      <c r="CJ92" s="175"/>
      <c r="CK92" s="175"/>
      <c r="CL92" s="175"/>
      <c r="CM92" s="175"/>
      <c r="CN92" s="175"/>
      <c r="CO92" s="175"/>
      <c r="CP92" s="175"/>
      <c r="CQ92" s="176"/>
      <c r="CR92" s="167">
        <f>DE92+DF92+DH92</f>
        <v>16101831.899999995</v>
      </c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48">
        <f>DE37+DE35-DE68-DE78-DE85-DE117-DE86-DE91-DE36</f>
        <v>7110514.1899999939</v>
      </c>
      <c r="DF92" s="148">
        <f>DF37+DF35-DF68-DF78-DF85-DF117-DF86-DF91-DF36</f>
        <v>1814112.3</v>
      </c>
      <c r="DG92" s="148">
        <f>DG35+DG37-DG68-DG78-DG86-DG117</f>
        <v>0</v>
      </c>
      <c r="DH92" s="148">
        <f>DH37+DH35-DH68-DH78-DH117-DH91-DH36</f>
        <v>7177205.4099999992</v>
      </c>
      <c r="DI92" s="167">
        <f t="shared" si="6"/>
        <v>8970360</v>
      </c>
      <c r="DJ92" s="167"/>
      <c r="DK92" s="167"/>
      <c r="DL92" s="167"/>
      <c r="DM92" s="167"/>
      <c r="DN92" s="167"/>
      <c r="DO92" s="167"/>
      <c r="DP92" s="167"/>
      <c r="DQ92" s="167"/>
      <c r="DR92" s="167"/>
      <c r="DS92" s="167"/>
      <c r="DT92" s="167"/>
      <c r="DU92" s="167"/>
      <c r="DV92" s="160">
        <f>DV37-DV68-DV78-DV86-DV72</f>
        <v>6643000</v>
      </c>
      <c r="DW92" s="161"/>
      <c r="DX92" s="161"/>
      <c r="DY92" s="161"/>
      <c r="DZ92" s="161"/>
      <c r="EA92" s="161"/>
      <c r="EB92" s="161"/>
      <c r="EC92" s="161"/>
      <c r="ED92" s="161"/>
      <c r="EE92" s="161"/>
      <c r="EF92" s="161"/>
      <c r="EG92" s="161"/>
      <c r="EH92" s="162"/>
      <c r="EI92" s="160">
        <f>EI37-EI68-EI78-EI86</f>
        <v>800000</v>
      </c>
      <c r="EJ92" s="161"/>
      <c r="EK92" s="161"/>
      <c r="EL92" s="161"/>
      <c r="EM92" s="161"/>
      <c r="EN92" s="161"/>
      <c r="EO92" s="161"/>
      <c r="EP92" s="161"/>
      <c r="EQ92" s="161"/>
      <c r="ER92" s="161"/>
      <c r="ES92" s="161"/>
      <c r="ET92" s="161"/>
      <c r="EU92" s="162"/>
      <c r="EV92" s="160">
        <f>EV37-EV68-EV86</f>
        <v>1527360</v>
      </c>
      <c r="EW92" s="161"/>
      <c r="EX92" s="161"/>
      <c r="EY92" s="161"/>
      <c r="EZ92" s="161"/>
      <c r="FA92" s="161"/>
      <c r="FB92" s="161"/>
      <c r="FC92" s="161"/>
      <c r="FD92" s="161"/>
      <c r="FE92" s="161"/>
      <c r="FF92" s="161"/>
      <c r="FG92" s="161"/>
      <c r="FH92" s="162"/>
      <c r="FI92" s="167">
        <f>FV92+GI92+GV92</f>
        <v>9289860</v>
      </c>
      <c r="FJ92" s="167"/>
      <c r="FK92" s="167"/>
      <c r="FL92" s="167"/>
      <c r="FM92" s="167"/>
      <c r="FN92" s="167"/>
      <c r="FO92" s="167"/>
      <c r="FP92" s="167"/>
      <c r="FQ92" s="167"/>
      <c r="FR92" s="167"/>
      <c r="FS92" s="167"/>
      <c r="FT92" s="167"/>
      <c r="FU92" s="167"/>
      <c r="FV92" s="160">
        <f>FV37-FV68-FV78-FV86-FV72</f>
        <v>7898500</v>
      </c>
      <c r="FW92" s="161"/>
      <c r="FX92" s="161"/>
      <c r="FY92" s="161"/>
      <c r="FZ92" s="161"/>
      <c r="GA92" s="161"/>
      <c r="GB92" s="161"/>
      <c r="GC92" s="161"/>
      <c r="GD92" s="161"/>
      <c r="GE92" s="161"/>
      <c r="GF92" s="161"/>
      <c r="GG92" s="161"/>
      <c r="GH92" s="162"/>
      <c r="GI92" s="160">
        <f>GI37-GI68-GI78-GI86-GI72</f>
        <v>800000</v>
      </c>
      <c r="GJ92" s="161"/>
      <c r="GK92" s="161"/>
      <c r="GL92" s="161"/>
      <c r="GM92" s="161"/>
      <c r="GN92" s="161"/>
      <c r="GO92" s="161"/>
      <c r="GP92" s="161"/>
      <c r="GQ92" s="161"/>
      <c r="GR92" s="161"/>
      <c r="GS92" s="161"/>
      <c r="GT92" s="161"/>
      <c r="GU92" s="162"/>
      <c r="GV92" s="160">
        <f>GV37-GV68-GV78-GV86-GV72</f>
        <v>591360</v>
      </c>
      <c r="GW92" s="161"/>
      <c r="GX92" s="161"/>
      <c r="GY92" s="161"/>
      <c r="GZ92" s="161"/>
      <c r="HA92" s="161"/>
      <c r="HB92" s="161"/>
      <c r="HC92" s="161"/>
      <c r="HD92" s="161"/>
      <c r="HE92" s="161"/>
      <c r="HF92" s="161"/>
      <c r="HG92" s="161"/>
      <c r="HH92" s="162"/>
      <c r="HI92" s="160">
        <f t="shared" ref="HI92" si="18">HI37-HI68-HI78-HI86</f>
        <v>4420100</v>
      </c>
      <c r="HJ92" s="161"/>
      <c r="HK92" s="161"/>
      <c r="HL92" s="161"/>
      <c r="HM92" s="161"/>
      <c r="HN92" s="161"/>
      <c r="HO92" s="161"/>
      <c r="HP92" s="161"/>
      <c r="HQ92" s="161"/>
      <c r="HR92" s="161"/>
      <c r="HS92" s="161"/>
      <c r="HT92" s="161"/>
      <c r="HU92" s="162"/>
      <c r="HV92" s="155" t="s">
        <v>38</v>
      </c>
      <c r="HW92" s="156"/>
      <c r="HX92" s="156"/>
      <c r="HY92" s="156"/>
      <c r="HZ92" s="156"/>
      <c r="IA92" s="156"/>
      <c r="IB92" s="156"/>
      <c r="IC92" s="156"/>
      <c r="ID92" s="156"/>
      <c r="IE92" s="156"/>
      <c r="IF92" s="156"/>
      <c r="IG92" s="156"/>
      <c r="IH92" s="185"/>
      <c r="II92" s="39"/>
    </row>
    <row r="93" spans="1:243" x14ac:dyDescent="0.2">
      <c r="A93" s="21"/>
      <c r="B93" s="173" t="s">
        <v>45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4"/>
      <c r="BS93" s="175"/>
      <c r="BT93" s="175"/>
      <c r="BU93" s="175"/>
      <c r="BV93" s="175"/>
      <c r="BW93" s="175"/>
      <c r="BX93" s="175"/>
      <c r="BY93" s="176"/>
      <c r="BZ93" s="177"/>
      <c r="CA93" s="175"/>
      <c r="CB93" s="175"/>
      <c r="CC93" s="175"/>
      <c r="CD93" s="175"/>
      <c r="CE93" s="175"/>
      <c r="CF93" s="175"/>
      <c r="CG93" s="175"/>
      <c r="CH93" s="175"/>
      <c r="CI93" s="176"/>
      <c r="CJ93" s="175"/>
      <c r="CK93" s="175"/>
      <c r="CL93" s="175"/>
      <c r="CM93" s="175"/>
      <c r="CN93" s="175"/>
      <c r="CO93" s="175"/>
      <c r="CP93" s="175"/>
      <c r="CQ93" s="176"/>
      <c r="CR93" s="164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6"/>
      <c r="DE93" s="148"/>
      <c r="DF93" s="148"/>
      <c r="DG93" s="148"/>
      <c r="DH93" s="146"/>
      <c r="DI93" s="164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6"/>
      <c r="DV93" s="160"/>
      <c r="DW93" s="161"/>
      <c r="DX93" s="161"/>
      <c r="DY93" s="161"/>
      <c r="DZ93" s="161"/>
      <c r="EA93" s="161"/>
      <c r="EB93" s="161"/>
      <c r="EC93" s="161"/>
      <c r="ED93" s="161"/>
      <c r="EE93" s="161"/>
      <c r="EF93" s="161"/>
      <c r="EG93" s="161"/>
      <c r="EH93" s="162"/>
      <c r="EI93" s="160"/>
      <c r="EJ93" s="161"/>
      <c r="EK93" s="161"/>
      <c r="EL93" s="161"/>
      <c r="EM93" s="161"/>
      <c r="EN93" s="161"/>
      <c r="EO93" s="161"/>
      <c r="EP93" s="161"/>
      <c r="EQ93" s="161"/>
      <c r="ER93" s="161"/>
      <c r="ES93" s="161"/>
      <c r="ET93" s="161"/>
      <c r="EU93" s="162"/>
      <c r="EV93" s="160"/>
      <c r="EW93" s="161"/>
      <c r="EX93" s="161"/>
      <c r="EY93" s="161"/>
      <c r="EZ93" s="161"/>
      <c r="FA93" s="161"/>
      <c r="FB93" s="161"/>
      <c r="FC93" s="161"/>
      <c r="FD93" s="161"/>
      <c r="FE93" s="161"/>
      <c r="FF93" s="161"/>
      <c r="FG93" s="161"/>
      <c r="FH93" s="162"/>
      <c r="FI93" s="164"/>
      <c r="FJ93" s="165"/>
      <c r="FK93" s="165"/>
      <c r="FL93" s="165"/>
      <c r="FM93" s="165"/>
      <c r="FN93" s="165"/>
      <c r="FO93" s="165"/>
      <c r="FP93" s="165"/>
      <c r="FQ93" s="165"/>
      <c r="FR93" s="165"/>
      <c r="FS93" s="165"/>
      <c r="FT93" s="165"/>
      <c r="FU93" s="166"/>
      <c r="FV93" s="160"/>
      <c r="FW93" s="161"/>
      <c r="FX93" s="161"/>
      <c r="FY93" s="161"/>
      <c r="FZ93" s="161"/>
      <c r="GA93" s="161"/>
      <c r="GB93" s="161"/>
      <c r="GC93" s="161"/>
      <c r="GD93" s="161"/>
      <c r="GE93" s="161"/>
      <c r="GF93" s="161"/>
      <c r="GG93" s="161"/>
      <c r="GH93" s="162"/>
      <c r="GI93" s="160"/>
      <c r="GJ93" s="161"/>
      <c r="GK93" s="161"/>
      <c r="GL93" s="161"/>
      <c r="GM93" s="161"/>
      <c r="GN93" s="161"/>
      <c r="GO93" s="161"/>
      <c r="GP93" s="161"/>
      <c r="GQ93" s="161"/>
      <c r="GR93" s="161"/>
      <c r="GS93" s="161"/>
      <c r="GT93" s="161"/>
      <c r="GU93" s="162"/>
      <c r="GV93" s="160"/>
      <c r="GW93" s="161"/>
      <c r="GX93" s="161"/>
      <c r="GY93" s="161"/>
      <c r="GZ93" s="161"/>
      <c r="HA93" s="161"/>
      <c r="HB93" s="161"/>
      <c r="HC93" s="161"/>
      <c r="HD93" s="161"/>
      <c r="HE93" s="161"/>
      <c r="HF93" s="161"/>
      <c r="HG93" s="161"/>
      <c r="HH93" s="162"/>
      <c r="HI93" s="155"/>
      <c r="HJ93" s="156"/>
      <c r="HK93" s="156"/>
      <c r="HL93" s="156"/>
      <c r="HM93" s="156"/>
      <c r="HN93" s="156"/>
      <c r="HO93" s="156"/>
      <c r="HP93" s="156"/>
      <c r="HQ93" s="156"/>
      <c r="HR93" s="156"/>
      <c r="HS93" s="156"/>
      <c r="HT93" s="156"/>
      <c r="HU93" s="187"/>
      <c r="HV93" s="155" t="s">
        <v>38</v>
      </c>
      <c r="HW93" s="156"/>
      <c r="HX93" s="156"/>
      <c r="HY93" s="156"/>
      <c r="HZ93" s="156"/>
      <c r="IA93" s="156"/>
      <c r="IB93" s="156"/>
      <c r="IC93" s="156"/>
      <c r="ID93" s="156"/>
      <c r="IE93" s="156"/>
      <c r="IF93" s="156"/>
      <c r="IG93" s="156"/>
      <c r="IH93" s="185"/>
      <c r="II93" s="39"/>
    </row>
    <row r="94" spans="1:243" x14ac:dyDescent="0.2">
      <c r="A94" s="21"/>
      <c r="B94" s="173" t="s">
        <v>225</v>
      </c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4" t="s">
        <v>226</v>
      </c>
      <c r="BS94" s="175"/>
      <c r="BT94" s="175"/>
      <c r="BU94" s="175"/>
      <c r="BV94" s="175"/>
      <c r="BW94" s="175"/>
      <c r="BX94" s="175"/>
      <c r="BY94" s="176"/>
      <c r="BZ94" s="177" t="s">
        <v>227</v>
      </c>
      <c r="CA94" s="175"/>
      <c r="CB94" s="175"/>
      <c r="CC94" s="175"/>
      <c r="CD94" s="175"/>
      <c r="CE94" s="175"/>
      <c r="CF94" s="175"/>
      <c r="CG94" s="175"/>
      <c r="CH94" s="175"/>
      <c r="CI94" s="176"/>
      <c r="CJ94" s="175"/>
      <c r="CK94" s="175"/>
      <c r="CL94" s="175"/>
      <c r="CM94" s="175"/>
      <c r="CN94" s="175"/>
      <c r="CO94" s="175"/>
      <c r="CP94" s="175"/>
      <c r="CQ94" s="176"/>
      <c r="CR94" s="164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6"/>
      <c r="DE94" s="148"/>
      <c r="DF94" s="148"/>
      <c r="DG94" s="148"/>
      <c r="DH94" s="146"/>
      <c r="DI94" s="164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6"/>
      <c r="DV94" s="160"/>
      <c r="DW94" s="161"/>
      <c r="DX94" s="161"/>
      <c r="DY94" s="161"/>
      <c r="DZ94" s="161"/>
      <c r="EA94" s="161"/>
      <c r="EB94" s="161"/>
      <c r="EC94" s="161"/>
      <c r="ED94" s="161"/>
      <c r="EE94" s="161"/>
      <c r="EF94" s="161"/>
      <c r="EG94" s="161"/>
      <c r="EH94" s="162"/>
      <c r="EI94" s="160"/>
      <c r="EJ94" s="161"/>
      <c r="EK94" s="161"/>
      <c r="EL94" s="161"/>
      <c r="EM94" s="161"/>
      <c r="EN94" s="161"/>
      <c r="EO94" s="161"/>
      <c r="EP94" s="161"/>
      <c r="EQ94" s="161"/>
      <c r="ER94" s="161"/>
      <c r="ES94" s="161"/>
      <c r="ET94" s="161"/>
      <c r="EU94" s="162"/>
      <c r="EV94" s="160"/>
      <c r="EW94" s="161"/>
      <c r="EX94" s="161"/>
      <c r="EY94" s="161"/>
      <c r="EZ94" s="161"/>
      <c r="FA94" s="161"/>
      <c r="FB94" s="161"/>
      <c r="FC94" s="161"/>
      <c r="FD94" s="161"/>
      <c r="FE94" s="161"/>
      <c r="FF94" s="161"/>
      <c r="FG94" s="161"/>
      <c r="FH94" s="162"/>
      <c r="FI94" s="164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65"/>
      <c r="FU94" s="166"/>
      <c r="FV94" s="160"/>
      <c r="FW94" s="161"/>
      <c r="FX94" s="161"/>
      <c r="FY94" s="161"/>
      <c r="FZ94" s="161"/>
      <c r="GA94" s="161"/>
      <c r="GB94" s="161"/>
      <c r="GC94" s="161"/>
      <c r="GD94" s="161"/>
      <c r="GE94" s="161"/>
      <c r="GF94" s="161"/>
      <c r="GG94" s="161"/>
      <c r="GH94" s="162"/>
      <c r="GI94" s="160"/>
      <c r="GJ94" s="161"/>
      <c r="GK94" s="161"/>
      <c r="GL94" s="161"/>
      <c r="GM94" s="161"/>
      <c r="GN94" s="161"/>
      <c r="GO94" s="161"/>
      <c r="GP94" s="161"/>
      <c r="GQ94" s="161"/>
      <c r="GR94" s="161"/>
      <c r="GS94" s="161"/>
      <c r="GT94" s="161"/>
      <c r="GU94" s="162"/>
      <c r="GV94" s="160"/>
      <c r="GW94" s="161"/>
      <c r="GX94" s="161"/>
      <c r="GY94" s="161"/>
      <c r="GZ94" s="161"/>
      <c r="HA94" s="161"/>
      <c r="HB94" s="161"/>
      <c r="HC94" s="161"/>
      <c r="HD94" s="161"/>
      <c r="HE94" s="161"/>
      <c r="HF94" s="161"/>
      <c r="HG94" s="161"/>
      <c r="HH94" s="162"/>
      <c r="HI94" s="155"/>
      <c r="HJ94" s="156"/>
      <c r="HK94" s="156"/>
      <c r="HL94" s="156"/>
      <c r="HM94" s="156"/>
      <c r="HN94" s="156"/>
      <c r="HO94" s="156"/>
      <c r="HP94" s="156"/>
      <c r="HQ94" s="156"/>
      <c r="HR94" s="156"/>
      <c r="HS94" s="156"/>
      <c r="HT94" s="156"/>
      <c r="HU94" s="187"/>
      <c r="HV94" s="155" t="s">
        <v>38</v>
      </c>
      <c r="HW94" s="156"/>
      <c r="HX94" s="156"/>
      <c r="HY94" s="156"/>
      <c r="HZ94" s="156"/>
      <c r="IA94" s="156"/>
      <c r="IB94" s="156"/>
      <c r="IC94" s="156"/>
      <c r="ID94" s="156"/>
      <c r="IE94" s="156"/>
      <c r="IF94" s="156"/>
      <c r="IG94" s="156"/>
      <c r="IH94" s="185"/>
      <c r="II94" s="39"/>
    </row>
    <row r="95" spans="1:243" ht="23.25" customHeight="1" x14ac:dyDescent="0.2">
      <c r="A95" s="21"/>
      <c r="B95" s="173" t="s">
        <v>228</v>
      </c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4" t="s">
        <v>102</v>
      </c>
      <c r="BS95" s="175"/>
      <c r="BT95" s="175"/>
      <c r="BU95" s="175"/>
      <c r="BV95" s="175"/>
      <c r="BW95" s="175"/>
      <c r="BX95" s="175"/>
      <c r="BY95" s="176"/>
      <c r="BZ95" s="177" t="s">
        <v>103</v>
      </c>
      <c r="CA95" s="175"/>
      <c r="CB95" s="175"/>
      <c r="CC95" s="175"/>
      <c r="CD95" s="175"/>
      <c r="CE95" s="175"/>
      <c r="CF95" s="175"/>
      <c r="CG95" s="175"/>
      <c r="CH95" s="175"/>
      <c r="CI95" s="176"/>
      <c r="CJ95" s="175"/>
      <c r="CK95" s="175"/>
      <c r="CL95" s="175"/>
      <c r="CM95" s="175"/>
      <c r="CN95" s="175"/>
      <c r="CO95" s="175"/>
      <c r="CP95" s="175"/>
      <c r="CQ95" s="176"/>
      <c r="CR95" s="164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6"/>
      <c r="DE95" s="148"/>
      <c r="DF95" s="148"/>
      <c r="DG95" s="148"/>
      <c r="DH95" s="146"/>
      <c r="DI95" s="164"/>
      <c r="DJ95" s="165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6"/>
      <c r="DV95" s="160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2"/>
      <c r="EI95" s="160"/>
      <c r="EJ95" s="161"/>
      <c r="EK95" s="161"/>
      <c r="EL95" s="161"/>
      <c r="EM95" s="161"/>
      <c r="EN95" s="161"/>
      <c r="EO95" s="161"/>
      <c r="EP95" s="161"/>
      <c r="EQ95" s="161"/>
      <c r="ER95" s="161"/>
      <c r="ES95" s="161"/>
      <c r="ET95" s="161"/>
      <c r="EU95" s="162"/>
      <c r="EV95" s="160"/>
      <c r="EW95" s="161"/>
      <c r="EX95" s="161"/>
      <c r="EY95" s="161"/>
      <c r="EZ95" s="161"/>
      <c r="FA95" s="161"/>
      <c r="FB95" s="161"/>
      <c r="FC95" s="161"/>
      <c r="FD95" s="161"/>
      <c r="FE95" s="161"/>
      <c r="FF95" s="161"/>
      <c r="FG95" s="161"/>
      <c r="FH95" s="162"/>
      <c r="FI95" s="164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65"/>
      <c r="FU95" s="166"/>
      <c r="FV95" s="160"/>
      <c r="FW95" s="161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162"/>
      <c r="GI95" s="160"/>
      <c r="GJ95" s="161"/>
      <c r="GK95" s="161"/>
      <c r="GL95" s="161"/>
      <c r="GM95" s="161"/>
      <c r="GN95" s="161"/>
      <c r="GO95" s="161"/>
      <c r="GP95" s="161"/>
      <c r="GQ95" s="161"/>
      <c r="GR95" s="161"/>
      <c r="GS95" s="161"/>
      <c r="GT95" s="161"/>
      <c r="GU95" s="162"/>
      <c r="GV95" s="160"/>
      <c r="GW95" s="161"/>
      <c r="GX95" s="161"/>
      <c r="GY95" s="161"/>
      <c r="GZ95" s="161"/>
      <c r="HA95" s="161"/>
      <c r="HB95" s="161"/>
      <c r="HC95" s="161"/>
      <c r="HD95" s="161"/>
      <c r="HE95" s="161"/>
      <c r="HF95" s="161"/>
      <c r="HG95" s="161"/>
      <c r="HH95" s="162"/>
      <c r="HI95" s="155"/>
      <c r="HJ95" s="156"/>
      <c r="HK95" s="156"/>
      <c r="HL95" s="156"/>
      <c r="HM95" s="156"/>
      <c r="HN95" s="156"/>
      <c r="HO95" s="156"/>
      <c r="HP95" s="156"/>
      <c r="HQ95" s="156"/>
      <c r="HR95" s="156"/>
      <c r="HS95" s="156"/>
      <c r="HT95" s="156"/>
      <c r="HU95" s="187"/>
      <c r="HV95" s="155" t="s">
        <v>38</v>
      </c>
      <c r="HW95" s="156"/>
      <c r="HX95" s="156"/>
      <c r="HY95" s="156"/>
      <c r="HZ95" s="156"/>
      <c r="IA95" s="156"/>
      <c r="IB95" s="156"/>
      <c r="IC95" s="156"/>
      <c r="ID95" s="156"/>
      <c r="IE95" s="156"/>
      <c r="IF95" s="156"/>
      <c r="IG95" s="156"/>
      <c r="IH95" s="185"/>
      <c r="II95" s="39"/>
    </row>
    <row r="96" spans="1:243" x14ac:dyDescent="0.2">
      <c r="A96" s="21"/>
      <c r="B96" s="173" t="s">
        <v>45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4"/>
      <c r="BS96" s="175"/>
      <c r="BT96" s="175"/>
      <c r="BU96" s="175"/>
      <c r="BV96" s="175"/>
      <c r="BW96" s="175"/>
      <c r="BX96" s="175"/>
      <c r="BY96" s="176"/>
      <c r="BZ96" s="177"/>
      <c r="CA96" s="175"/>
      <c r="CB96" s="175"/>
      <c r="CC96" s="175"/>
      <c r="CD96" s="175"/>
      <c r="CE96" s="175"/>
      <c r="CF96" s="175"/>
      <c r="CG96" s="175"/>
      <c r="CH96" s="175"/>
      <c r="CI96" s="176"/>
      <c r="CJ96" s="175"/>
      <c r="CK96" s="175"/>
      <c r="CL96" s="175"/>
      <c r="CM96" s="175"/>
      <c r="CN96" s="175"/>
      <c r="CO96" s="175"/>
      <c r="CP96" s="175"/>
      <c r="CQ96" s="176"/>
      <c r="CR96" s="164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6"/>
      <c r="DE96" s="148"/>
      <c r="DF96" s="148"/>
      <c r="DG96" s="148"/>
      <c r="DH96" s="146"/>
      <c r="DI96" s="164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6"/>
      <c r="DV96" s="160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2"/>
      <c r="EI96" s="160"/>
      <c r="EJ96" s="161"/>
      <c r="EK96" s="161"/>
      <c r="EL96" s="161"/>
      <c r="EM96" s="161"/>
      <c r="EN96" s="161"/>
      <c r="EO96" s="161"/>
      <c r="EP96" s="161"/>
      <c r="EQ96" s="161"/>
      <c r="ER96" s="161"/>
      <c r="ES96" s="161"/>
      <c r="ET96" s="161"/>
      <c r="EU96" s="162"/>
      <c r="EV96" s="160"/>
      <c r="EW96" s="161"/>
      <c r="EX96" s="161"/>
      <c r="EY96" s="161"/>
      <c r="EZ96" s="161"/>
      <c r="FA96" s="161"/>
      <c r="FB96" s="161"/>
      <c r="FC96" s="161"/>
      <c r="FD96" s="161"/>
      <c r="FE96" s="161"/>
      <c r="FF96" s="161"/>
      <c r="FG96" s="161"/>
      <c r="FH96" s="162"/>
      <c r="FI96" s="164"/>
      <c r="FJ96" s="165"/>
      <c r="FK96" s="165"/>
      <c r="FL96" s="165"/>
      <c r="FM96" s="165"/>
      <c r="FN96" s="165"/>
      <c r="FO96" s="165"/>
      <c r="FP96" s="165"/>
      <c r="FQ96" s="165"/>
      <c r="FR96" s="165"/>
      <c r="FS96" s="165"/>
      <c r="FT96" s="165"/>
      <c r="FU96" s="166"/>
      <c r="FV96" s="160"/>
      <c r="FW96" s="161"/>
      <c r="FX96" s="161"/>
      <c r="FY96" s="161"/>
      <c r="FZ96" s="161"/>
      <c r="GA96" s="161"/>
      <c r="GB96" s="161"/>
      <c r="GC96" s="161"/>
      <c r="GD96" s="161"/>
      <c r="GE96" s="161"/>
      <c r="GF96" s="161"/>
      <c r="GG96" s="161"/>
      <c r="GH96" s="162"/>
      <c r="GI96" s="160"/>
      <c r="GJ96" s="161"/>
      <c r="GK96" s="161"/>
      <c r="GL96" s="161"/>
      <c r="GM96" s="161"/>
      <c r="GN96" s="161"/>
      <c r="GO96" s="161"/>
      <c r="GP96" s="161"/>
      <c r="GQ96" s="161"/>
      <c r="GR96" s="161"/>
      <c r="GS96" s="161"/>
      <c r="GT96" s="161"/>
      <c r="GU96" s="162"/>
      <c r="GV96" s="160"/>
      <c r="GW96" s="161"/>
      <c r="GX96" s="161"/>
      <c r="GY96" s="161"/>
      <c r="GZ96" s="161"/>
      <c r="HA96" s="161"/>
      <c r="HB96" s="161"/>
      <c r="HC96" s="161"/>
      <c r="HD96" s="161"/>
      <c r="HE96" s="161"/>
      <c r="HF96" s="161"/>
      <c r="HG96" s="161"/>
      <c r="HH96" s="162"/>
      <c r="HI96" s="155"/>
      <c r="HJ96" s="156"/>
      <c r="HK96" s="156"/>
      <c r="HL96" s="156"/>
      <c r="HM96" s="156"/>
      <c r="HN96" s="156"/>
      <c r="HO96" s="156"/>
      <c r="HP96" s="156"/>
      <c r="HQ96" s="156"/>
      <c r="HR96" s="156"/>
      <c r="HS96" s="156"/>
      <c r="HT96" s="156"/>
      <c r="HU96" s="187"/>
      <c r="HV96" s="155" t="s">
        <v>38</v>
      </c>
      <c r="HW96" s="156"/>
      <c r="HX96" s="156"/>
      <c r="HY96" s="156"/>
      <c r="HZ96" s="156"/>
      <c r="IA96" s="156"/>
      <c r="IB96" s="156"/>
      <c r="IC96" s="156"/>
      <c r="ID96" s="156"/>
      <c r="IE96" s="156"/>
      <c r="IF96" s="156"/>
      <c r="IG96" s="156"/>
      <c r="IH96" s="185"/>
      <c r="II96" s="39"/>
    </row>
    <row r="97" spans="1:243" x14ac:dyDescent="0.2">
      <c r="A97" s="21"/>
      <c r="B97" s="173" t="s">
        <v>229</v>
      </c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4" t="s">
        <v>104</v>
      </c>
      <c r="BS97" s="175"/>
      <c r="BT97" s="175"/>
      <c r="BU97" s="175"/>
      <c r="BV97" s="175"/>
      <c r="BW97" s="175"/>
      <c r="BX97" s="175"/>
      <c r="BY97" s="176"/>
      <c r="BZ97" s="177" t="s">
        <v>105</v>
      </c>
      <c r="CA97" s="175"/>
      <c r="CB97" s="175"/>
      <c r="CC97" s="175"/>
      <c r="CD97" s="175"/>
      <c r="CE97" s="175"/>
      <c r="CF97" s="175"/>
      <c r="CG97" s="175"/>
      <c r="CH97" s="175"/>
      <c r="CI97" s="176"/>
      <c r="CJ97" s="175"/>
      <c r="CK97" s="175"/>
      <c r="CL97" s="175"/>
      <c r="CM97" s="175"/>
      <c r="CN97" s="175"/>
      <c r="CO97" s="175"/>
      <c r="CP97" s="175"/>
      <c r="CQ97" s="176"/>
      <c r="CR97" s="164">
        <f>DF97+DE97+DH97</f>
        <v>10787196.609999999</v>
      </c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6"/>
      <c r="DE97" s="148">
        <f>SUM(DE99:DE107)</f>
        <v>2049565.99</v>
      </c>
      <c r="DF97" s="148">
        <f>SUM(DF99:DF107)</f>
        <v>1750112.3</v>
      </c>
      <c r="DG97" s="148">
        <f t="shared" ref="DG97" si="19">SUM(DG99:DG107)</f>
        <v>0</v>
      </c>
      <c r="DH97" s="148">
        <f>SUM(DH99:DH107)</f>
        <v>6987518.3200000003</v>
      </c>
      <c r="DI97" s="164">
        <f>DV97+EI97+EV97</f>
        <v>3775360</v>
      </c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6"/>
      <c r="DV97" s="160">
        <f>SUM(DV99:EH107)</f>
        <v>1528000</v>
      </c>
      <c r="DW97" s="161"/>
      <c r="DX97" s="161"/>
      <c r="DY97" s="161"/>
      <c r="DZ97" s="161"/>
      <c r="EA97" s="161"/>
      <c r="EB97" s="161"/>
      <c r="EC97" s="161"/>
      <c r="ED97" s="161"/>
      <c r="EE97" s="161"/>
      <c r="EF97" s="161"/>
      <c r="EG97" s="161"/>
      <c r="EH97" s="162"/>
      <c r="EI97" s="160">
        <f>SUM(EI99:EU107)</f>
        <v>720000</v>
      </c>
      <c r="EJ97" s="161"/>
      <c r="EK97" s="161"/>
      <c r="EL97" s="161"/>
      <c r="EM97" s="161"/>
      <c r="EN97" s="161"/>
      <c r="EO97" s="161"/>
      <c r="EP97" s="161"/>
      <c r="EQ97" s="161"/>
      <c r="ER97" s="161"/>
      <c r="ES97" s="161"/>
      <c r="ET97" s="161"/>
      <c r="EU97" s="162"/>
      <c r="EV97" s="160">
        <f>SUM(EV99:FH107)</f>
        <v>1527360</v>
      </c>
      <c r="EW97" s="161"/>
      <c r="EX97" s="161"/>
      <c r="EY97" s="161"/>
      <c r="EZ97" s="161"/>
      <c r="FA97" s="161"/>
      <c r="FB97" s="161"/>
      <c r="FC97" s="161"/>
      <c r="FD97" s="161"/>
      <c r="FE97" s="161"/>
      <c r="FF97" s="161"/>
      <c r="FG97" s="161"/>
      <c r="FH97" s="162"/>
      <c r="FI97" s="164">
        <f>FV97+GI97+GV97</f>
        <v>4094860</v>
      </c>
      <c r="FJ97" s="165"/>
      <c r="FK97" s="165"/>
      <c r="FL97" s="165"/>
      <c r="FM97" s="165"/>
      <c r="FN97" s="165"/>
      <c r="FO97" s="165"/>
      <c r="FP97" s="165"/>
      <c r="FQ97" s="165"/>
      <c r="FR97" s="165"/>
      <c r="FS97" s="165"/>
      <c r="FT97" s="165"/>
      <c r="FU97" s="166"/>
      <c r="FV97" s="160">
        <f>SUM(FV99:GH107)</f>
        <v>2783500</v>
      </c>
      <c r="FW97" s="161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2"/>
      <c r="GI97" s="160">
        <f>SUM(GI99:GU107)</f>
        <v>720000</v>
      </c>
      <c r="GJ97" s="161"/>
      <c r="GK97" s="161"/>
      <c r="GL97" s="161"/>
      <c r="GM97" s="161"/>
      <c r="GN97" s="161"/>
      <c r="GO97" s="161"/>
      <c r="GP97" s="161"/>
      <c r="GQ97" s="161"/>
      <c r="GR97" s="161"/>
      <c r="GS97" s="161"/>
      <c r="GT97" s="161"/>
      <c r="GU97" s="162"/>
      <c r="GV97" s="160">
        <f t="shared" ref="GV97" si="20">SUM(GV99:HH107)</f>
        <v>591360</v>
      </c>
      <c r="GW97" s="161"/>
      <c r="GX97" s="161"/>
      <c r="GY97" s="161"/>
      <c r="GZ97" s="161"/>
      <c r="HA97" s="161"/>
      <c r="HB97" s="161"/>
      <c r="HC97" s="161"/>
      <c r="HD97" s="161"/>
      <c r="HE97" s="161"/>
      <c r="HF97" s="161"/>
      <c r="HG97" s="161"/>
      <c r="HH97" s="162"/>
      <c r="HI97" s="160">
        <f t="shared" ref="HI97" si="21">SUM(HI99:HU107)</f>
        <v>1682100</v>
      </c>
      <c r="HJ97" s="161"/>
      <c r="HK97" s="161"/>
      <c r="HL97" s="161"/>
      <c r="HM97" s="161"/>
      <c r="HN97" s="161"/>
      <c r="HO97" s="161"/>
      <c r="HP97" s="161"/>
      <c r="HQ97" s="161"/>
      <c r="HR97" s="161"/>
      <c r="HS97" s="161"/>
      <c r="HT97" s="161"/>
      <c r="HU97" s="162"/>
      <c r="HV97" s="155" t="s">
        <v>38</v>
      </c>
      <c r="HW97" s="156"/>
      <c r="HX97" s="156"/>
      <c r="HY97" s="156"/>
      <c r="HZ97" s="156"/>
      <c r="IA97" s="156"/>
      <c r="IB97" s="156"/>
      <c r="IC97" s="156"/>
      <c r="ID97" s="156"/>
      <c r="IE97" s="156"/>
      <c r="IF97" s="156"/>
      <c r="IG97" s="156"/>
      <c r="IH97" s="185"/>
      <c r="II97" s="39"/>
    </row>
    <row r="98" spans="1:243" x14ac:dyDescent="0.2">
      <c r="A98" s="21"/>
      <c r="B98" s="173" t="s">
        <v>45</v>
      </c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4"/>
      <c r="BS98" s="175"/>
      <c r="BT98" s="175"/>
      <c r="BU98" s="175"/>
      <c r="BV98" s="175"/>
      <c r="BW98" s="175"/>
      <c r="BX98" s="175"/>
      <c r="BY98" s="176"/>
      <c r="BZ98" s="177"/>
      <c r="CA98" s="175"/>
      <c r="CB98" s="175"/>
      <c r="CC98" s="175"/>
      <c r="CD98" s="175"/>
      <c r="CE98" s="175"/>
      <c r="CF98" s="175"/>
      <c r="CG98" s="175"/>
      <c r="CH98" s="175"/>
      <c r="CI98" s="176"/>
      <c r="CJ98" s="175"/>
      <c r="CK98" s="175"/>
      <c r="CL98" s="175"/>
      <c r="CM98" s="175"/>
      <c r="CN98" s="175"/>
      <c r="CO98" s="175"/>
      <c r="CP98" s="175"/>
      <c r="CQ98" s="176"/>
      <c r="CR98" s="164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6"/>
      <c r="DE98" s="148"/>
      <c r="DF98" s="148"/>
      <c r="DG98" s="148"/>
      <c r="DH98" s="146"/>
      <c r="DI98" s="164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6"/>
      <c r="DV98" s="160"/>
      <c r="DW98" s="161"/>
      <c r="DX98" s="161"/>
      <c r="DY98" s="161"/>
      <c r="DZ98" s="161"/>
      <c r="EA98" s="161"/>
      <c r="EB98" s="161"/>
      <c r="EC98" s="161"/>
      <c r="ED98" s="161"/>
      <c r="EE98" s="161"/>
      <c r="EF98" s="161"/>
      <c r="EG98" s="161"/>
      <c r="EH98" s="162"/>
      <c r="EI98" s="160"/>
      <c r="EJ98" s="161"/>
      <c r="EK98" s="161"/>
      <c r="EL98" s="161"/>
      <c r="EM98" s="161"/>
      <c r="EN98" s="161"/>
      <c r="EO98" s="161"/>
      <c r="EP98" s="161"/>
      <c r="EQ98" s="161"/>
      <c r="ER98" s="161"/>
      <c r="ES98" s="161"/>
      <c r="ET98" s="161"/>
      <c r="EU98" s="162"/>
      <c r="EV98" s="160"/>
      <c r="EW98" s="161"/>
      <c r="EX98" s="161"/>
      <c r="EY98" s="161"/>
      <c r="EZ98" s="161"/>
      <c r="FA98" s="161"/>
      <c r="FB98" s="161"/>
      <c r="FC98" s="161"/>
      <c r="FD98" s="161"/>
      <c r="FE98" s="161"/>
      <c r="FF98" s="161"/>
      <c r="FG98" s="161"/>
      <c r="FH98" s="162"/>
      <c r="FI98" s="164"/>
      <c r="FJ98" s="165"/>
      <c r="FK98" s="165"/>
      <c r="FL98" s="165"/>
      <c r="FM98" s="165"/>
      <c r="FN98" s="165"/>
      <c r="FO98" s="165"/>
      <c r="FP98" s="165"/>
      <c r="FQ98" s="165"/>
      <c r="FR98" s="165"/>
      <c r="FS98" s="165"/>
      <c r="FT98" s="165"/>
      <c r="FU98" s="166"/>
      <c r="FV98" s="160"/>
      <c r="FW98" s="161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162"/>
      <c r="GI98" s="160"/>
      <c r="GJ98" s="161"/>
      <c r="GK98" s="161"/>
      <c r="GL98" s="161"/>
      <c r="GM98" s="161"/>
      <c r="GN98" s="161"/>
      <c r="GO98" s="161"/>
      <c r="GP98" s="161"/>
      <c r="GQ98" s="161"/>
      <c r="GR98" s="161"/>
      <c r="GS98" s="161"/>
      <c r="GT98" s="161"/>
      <c r="GU98" s="162"/>
      <c r="GV98" s="160"/>
      <c r="GW98" s="161"/>
      <c r="GX98" s="161"/>
      <c r="GY98" s="161"/>
      <c r="GZ98" s="161"/>
      <c r="HA98" s="161"/>
      <c r="HB98" s="161"/>
      <c r="HC98" s="161"/>
      <c r="HD98" s="161"/>
      <c r="HE98" s="161"/>
      <c r="HF98" s="161"/>
      <c r="HG98" s="161"/>
      <c r="HH98" s="162"/>
      <c r="HI98" s="155"/>
      <c r="HJ98" s="156"/>
      <c r="HK98" s="156"/>
      <c r="HL98" s="156"/>
      <c r="HM98" s="156"/>
      <c r="HN98" s="156"/>
      <c r="HO98" s="156"/>
      <c r="HP98" s="156"/>
      <c r="HQ98" s="156"/>
      <c r="HR98" s="156"/>
      <c r="HS98" s="156"/>
      <c r="HT98" s="156"/>
      <c r="HU98" s="187"/>
      <c r="HV98" s="155" t="s">
        <v>38</v>
      </c>
      <c r="HW98" s="156"/>
      <c r="HX98" s="156"/>
      <c r="HY98" s="156"/>
      <c r="HZ98" s="156"/>
      <c r="IA98" s="156"/>
      <c r="IB98" s="156"/>
      <c r="IC98" s="156"/>
      <c r="ID98" s="156"/>
      <c r="IE98" s="156"/>
      <c r="IF98" s="156"/>
      <c r="IG98" s="156"/>
      <c r="IH98" s="185"/>
      <c r="II98" s="39"/>
    </row>
    <row r="99" spans="1:243" ht="12.75" x14ac:dyDescent="0.2">
      <c r="A99" s="21"/>
      <c r="B99" s="173" t="s">
        <v>261</v>
      </c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174"/>
      <c r="BS99" s="220"/>
      <c r="BT99" s="220"/>
      <c r="BU99" s="220"/>
      <c r="BV99" s="220"/>
      <c r="BW99" s="220"/>
      <c r="BX99" s="220"/>
      <c r="BY99" s="221"/>
      <c r="BZ99" s="177" t="s">
        <v>105</v>
      </c>
      <c r="CA99" s="220"/>
      <c r="CB99" s="220"/>
      <c r="CC99" s="220"/>
      <c r="CD99" s="220"/>
      <c r="CE99" s="220"/>
      <c r="CF99" s="220"/>
      <c r="CG99" s="220"/>
      <c r="CH99" s="220"/>
      <c r="CI99" s="221"/>
      <c r="CJ99" s="175" t="s">
        <v>285</v>
      </c>
      <c r="CK99" s="220"/>
      <c r="CL99" s="220"/>
      <c r="CM99" s="220"/>
      <c r="CN99" s="220"/>
      <c r="CO99" s="220"/>
      <c r="CP99" s="220"/>
      <c r="CQ99" s="221"/>
      <c r="CR99" s="164">
        <f t="shared" ref="CR99:CR108" si="22">DF99+DE99+DH99</f>
        <v>14961.44</v>
      </c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6"/>
      <c r="DE99" s="148">
        <v>13524.54</v>
      </c>
      <c r="DF99" s="148">
        <v>0</v>
      </c>
      <c r="DG99" s="148"/>
      <c r="DH99" s="146">
        <v>1436.9</v>
      </c>
      <c r="DI99" s="164">
        <f>DV99+EI99+EV99</f>
        <v>4000</v>
      </c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6"/>
      <c r="DV99" s="160">
        <v>4000</v>
      </c>
      <c r="DW99" s="171"/>
      <c r="DX99" s="171"/>
      <c r="DY99" s="171"/>
      <c r="DZ99" s="171"/>
      <c r="EA99" s="171"/>
      <c r="EB99" s="171"/>
      <c r="EC99" s="171"/>
      <c r="ED99" s="171"/>
      <c r="EE99" s="171"/>
      <c r="EF99" s="171"/>
      <c r="EG99" s="171"/>
      <c r="EH99" s="172"/>
      <c r="EI99" s="160"/>
      <c r="EJ99" s="161"/>
      <c r="EK99" s="161"/>
      <c r="EL99" s="161"/>
      <c r="EM99" s="161"/>
      <c r="EN99" s="161"/>
      <c r="EO99" s="161"/>
      <c r="EP99" s="161"/>
      <c r="EQ99" s="161"/>
      <c r="ER99" s="161"/>
      <c r="ES99" s="161"/>
      <c r="ET99" s="161"/>
      <c r="EU99" s="162"/>
      <c r="EV99" s="160"/>
      <c r="EW99" s="161"/>
      <c r="EX99" s="161"/>
      <c r="EY99" s="161"/>
      <c r="EZ99" s="161"/>
      <c r="FA99" s="161"/>
      <c r="FB99" s="161"/>
      <c r="FC99" s="161"/>
      <c r="FD99" s="161"/>
      <c r="FE99" s="161"/>
      <c r="FF99" s="161"/>
      <c r="FG99" s="161"/>
      <c r="FH99" s="162"/>
      <c r="FI99" s="164">
        <f>FV99+GI99+GV99</f>
        <v>4000</v>
      </c>
      <c r="FJ99" s="165"/>
      <c r="FK99" s="165"/>
      <c r="FL99" s="165"/>
      <c r="FM99" s="165"/>
      <c r="FN99" s="165"/>
      <c r="FO99" s="165"/>
      <c r="FP99" s="165"/>
      <c r="FQ99" s="165"/>
      <c r="FR99" s="165"/>
      <c r="FS99" s="165"/>
      <c r="FT99" s="165"/>
      <c r="FU99" s="166"/>
      <c r="FV99" s="160">
        <v>4000</v>
      </c>
      <c r="FW99" s="171"/>
      <c r="FX99" s="171"/>
      <c r="FY99" s="171"/>
      <c r="FZ99" s="171"/>
      <c r="GA99" s="171"/>
      <c r="GB99" s="171"/>
      <c r="GC99" s="171"/>
      <c r="GD99" s="171"/>
      <c r="GE99" s="171"/>
      <c r="GF99" s="171"/>
      <c r="GG99" s="171"/>
      <c r="GH99" s="172"/>
      <c r="GI99" s="160"/>
      <c r="GJ99" s="161"/>
      <c r="GK99" s="161"/>
      <c r="GL99" s="161"/>
      <c r="GM99" s="161"/>
      <c r="GN99" s="161"/>
      <c r="GO99" s="161"/>
      <c r="GP99" s="161"/>
      <c r="GQ99" s="161"/>
      <c r="GR99" s="161"/>
      <c r="GS99" s="161"/>
      <c r="GT99" s="161"/>
      <c r="GU99" s="162"/>
      <c r="GV99" s="160"/>
      <c r="GW99" s="161"/>
      <c r="GX99" s="161"/>
      <c r="GY99" s="161"/>
      <c r="GZ99" s="161"/>
      <c r="HA99" s="161"/>
      <c r="HB99" s="161"/>
      <c r="HC99" s="161"/>
      <c r="HD99" s="161"/>
      <c r="HE99" s="161"/>
      <c r="HF99" s="161"/>
      <c r="HG99" s="161"/>
      <c r="HH99" s="162"/>
      <c r="HI99" s="155">
        <v>4000</v>
      </c>
      <c r="HJ99" s="156"/>
      <c r="HK99" s="156"/>
      <c r="HL99" s="156"/>
      <c r="HM99" s="156"/>
      <c r="HN99" s="156"/>
      <c r="HO99" s="156"/>
      <c r="HP99" s="156"/>
      <c r="HQ99" s="156"/>
      <c r="HR99" s="46"/>
      <c r="HS99" s="46"/>
      <c r="HT99" s="46"/>
      <c r="HU99" s="48"/>
      <c r="HV99" s="47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9"/>
      <c r="II99" s="39"/>
    </row>
    <row r="100" spans="1:243" ht="12.75" x14ac:dyDescent="0.2">
      <c r="A100" s="21"/>
      <c r="B100" s="173" t="s">
        <v>263</v>
      </c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174"/>
      <c r="BS100" s="220"/>
      <c r="BT100" s="220"/>
      <c r="BU100" s="220"/>
      <c r="BV100" s="220"/>
      <c r="BW100" s="220"/>
      <c r="BX100" s="220"/>
      <c r="BY100" s="221"/>
      <c r="BZ100" s="177" t="s">
        <v>105</v>
      </c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177" t="s">
        <v>286</v>
      </c>
      <c r="CK100" s="220"/>
      <c r="CL100" s="220"/>
      <c r="CM100" s="220"/>
      <c r="CN100" s="220"/>
      <c r="CO100" s="220"/>
      <c r="CP100" s="220"/>
      <c r="CQ100" s="221"/>
      <c r="CR100" s="164">
        <f t="shared" si="22"/>
        <v>159754.67000000001</v>
      </c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6"/>
      <c r="DE100" s="148">
        <v>143754.67000000001</v>
      </c>
      <c r="DF100" s="148">
        <v>16000</v>
      </c>
      <c r="DG100" s="148"/>
      <c r="DH100" s="146">
        <v>0</v>
      </c>
      <c r="DI100" s="164">
        <f t="shared" ref="DI100:DI108" si="23">DV100+EI100+EV100</f>
        <v>0</v>
      </c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6"/>
      <c r="DV100" s="160"/>
      <c r="DW100" s="171"/>
      <c r="DX100" s="171"/>
      <c r="DY100" s="171"/>
      <c r="DZ100" s="171"/>
      <c r="EA100" s="171"/>
      <c r="EB100" s="171"/>
      <c r="EC100" s="171"/>
      <c r="ED100" s="171"/>
      <c r="EE100" s="171"/>
      <c r="EF100" s="171"/>
      <c r="EG100" s="171"/>
      <c r="EH100" s="172"/>
      <c r="EI100" s="160"/>
      <c r="EJ100" s="161"/>
      <c r="EK100" s="161"/>
      <c r="EL100" s="161"/>
      <c r="EM100" s="161"/>
      <c r="EN100" s="161"/>
      <c r="EO100" s="161"/>
      <c r="EP100" s="161"/>
      <c r="EQ100" s="161"/>
      <c r="ER100" s="161"/>
      <c r="ES100" s="161"/>
      <c r="ET100" s="161"/>
      <c r="EU100" s="162"/>
      <c r="EV100" s="160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1"/>
      <c r="FG100" s="161"/>
      <c r="FH100" s="162"/>
      <c r="FI100" s="164">
        <f>FV100+GI100+GV100</f>
        <v>0</v>
      </c>
      <c r="FJ100" s="165"/>
      <c r="FK100" s="165"/>
      <c r="FL100" s="165"/>
      <c r="FM100" s="165"/>
      <c r="FN100" s="165"/>
      <c r="FO100" s="165"/>
      <c r="FP100" s="165"/>
      <c r="FQ100" s="165"/>
      <c r="FR100" s="165"/>
      <c r="FS100" s="165"/>
      <c r="FT100" s="165"/>
      <c r="FU100" s="166"/>
      <c r="FV100" s="160"/>
      <c r="FW100" s="171"/>
      <c r="FX100" s="171"/>
      <c r="FY100" s="171"/>
      <c r="FZ100" s="171"/>
      <c r="GA100" s="171"/>
      <c r="GB100" s="171"/>
      <c r="GC100" s="171"/>
      <c r="GD100" s="171"/>
      <c r="GE100" s="171"/>
      <c r="GF100" s="171"/>
      <c r="GG100" s="171"/>
      <c r="GH100" s="172"/>
      <c r="GI100" s="160"/>
      <c r="GJ100" s="161"/>
      <c r="GK100" s="161"/>
      <c r="GL100" s="161"/>
      <c r="GM100" s="161"/>
      <c r="GN100" s="161"/>
      <c r="GO100" s="161"/>
      <c r="GP100" s="161"/>
      <c r="GQ100" s="161"/>
      <c r="GR100" s="161"/>
      <c r="GS100" s="161"/>
      <c r="GT100" s="161"/>
      <c r="GU100" s="162"/>
      <c r="GV100" s="160"/>
      <c r="GW100" s="161"/>
      <c r="GX100" s="161"/>
      <c r="GY100" s="161"/>
      <c r="GZ100" s="161"/>
      <c r="HA100" s="161"/>
      <c r="HB100" s="161"/>
      <c r="HC100" s="161"/>
      <c r="HD100" s="161"/>
      <c r="HE100" s="161"/>
      <c r="HF100" s="161"/>
      <c r="HG100" s="161"/>
      <c r="HH100" s="162"/>
      <c r="HI100" s="155"/>
      <c r="HJ100" s="156"/>
      <c r="HK100" s="156"/>
      <c r="HL100" s="156"/>
      <c r="HM100" s="156"/>
      <c r="HN100" s="156"/>
      <c r="HO100" s="156"/>
      <c r="HP100" s="156"/>
      <c r="HQ100" s="156"/>
      <c r="HR100" s="46"/>
      <c r="HS100" s="46"/>
      <c r="HT100" s="46"/>
      <c r="HU100" s="48"/>
      <c r="HV100" s="47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9"/>
      <c r="II100" s="39"/>
    </row>
    <row r="101" spans="1:243" ht="12.75" x14ac:dyDescent="0.2">
      <c r="A101" s="21"/>
      <c r="B101" s="173" t="s">
        <v>264</v>
      </c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174"/>
      <c r="BS101" s="220"/>
      <c r="BT101" s="220"/>
      <c r="BU101" s="220"/>
      <c r="BV101" s="220"/>
      <c r="BW101" s="220"/>
      <c r="BX101" s="220"/>
      <c r="BY101" s="221"/>
      <c r="BZ101" s="177" t="s">
        <v>105</v>
      </c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177" t="s">
        <v>287</v>
      </c>
      <c r="CK101" s="220"/>
      <c r="CL101" s="220"/>
      <c r="CM101" s="220"/>
      <c r="CN101" s="220"/>
      <c r="CO101" s="220"/>
      <c r="CP101" s="220"/>
      <c r="CQ101" s="221"/>
      <c r="CR101" s="164">
        <f t="shared" si="22"/>
        <v>815180.84000000008</v>
      </c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6"/>
      <c r="DE101" s="148">
        <f>230411.92+6000</f>
        <v>236411.92</v>
      </c>
      <c r="DF101" s="148">
        <v>185000</v>
      </c>
      <c r="DG101" s="148"/>
      <c r="DH101" s="146">
        <v>393768.92</v>
      </c>
      <c r="DI101" s="164">
        <f t="shared" si="23"/>
        <v>361000</v>
      </c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6"/>
      <c r="DV101" s="160">
        <v>176000</v>
      </c>
      <c r="DW101" s="171"/>
      <c r="DX101" s="171"/>
      <c r="DY101" s="171"/>
      <c r="DZ101" s="171"/>
      <c r="EA101" s="171"/>
      <c r="EB101" s="171"/>
      <c r="EC101" s="171"/>
      <c r="ED101" s="171"/>
      <c r="EE101" s="171"/>
      <c r="EF101" s="171"/>
      <c r="EG101" s="171"/>
      <c r="EH101" s="172"/>
      <c r="EI101" s="160">
        <v>185000</v>
      </c>
      <c r="EJ101" s="161"/>
      <c r="EK101" s="161"/>
      <c r="EL101" s="161"/>
      <c r="EM101" s="161"/>
      <c r="EN101" s="161"/>
      <c r="EO101" s="161"/>
      <c r="EP101" s="161"/>
      <c r="EQ101" s="161"/>
      <c r="ER101" s="161"/>
      <c r="ES101" s="161"/>
      <c r="ET101" s="161"/>
      <c r="EU101" s="162"/>
      <c r="EV101" s="160"/>
      <c r="EW101" s="171"/>
      <c r="EX101" s="171"/>
      <c r="EY101" s="171"/>
      <c r="EZ101" s="171"/>
      <c r="FA101" s="171"/>
      <c r="FB101" s="171"/>
      <c r="FC101" s="171"/>
      <c r="FD101" s="171"/>
      <c r="FE101" s="171"/>
      <c r="FF101" s="171"/>
      <c r="FG101" s="171"/>
      <c r="FH101" s="172"/>
      <c r="FI101" s="164">
        <f t="shared" ref="FI101:FI108" si="24">FV101+GI101+GV101</f>
        <v>289000</v>
      </c>
      <c r="FJ101" s="165"/>
      <c r="FK101" s="165"/>
      <c r="FL101" s="165"/>
      <c r="FM101" s="165"/>
      <c r="FN101" s="165"/>
      <c r="FO101" s="165"/>
      <c r="FP101" s="165"/>
      <c r="FQ101" s="165"/>
      <c r="FR101" s="165"/>
      <c r="FS101" s="165"/>
      <c r="FT101" s="165"/>
      <c r="FU101" s="166"/>
      <c r="FV101" s="160">
        <v>104000</v>
      </c>
      <c r="FW101" s="171"/>
      <c r="FX101" s="171"/>
      <c r="FY101" s="171"/>
      <c r="FZ101" s="171"/>
      <c r="GA101" s="171"/>
      <c r="GB101" s="171"/>
      <c r="GC101" s="171"/>
      <c r="GD101" s="171"/>
      <c r="GE101" s="171"/>
      <c r="GF101" s="171"/>
      <c r="GG101" s="171"/>
      <c r="GH101" s="172"/>
      <c r="GI101" s="160">
        <v>185000</v>
      </c>
      <c r="GJ101" s="171"/>
      <c r="GK101" s="171"/>
      <c r="GL101" s="171"/>
      <c r="GM101" s="171"/>
      <c r="GN101" s="171"/>
      <c r="GO101" s="171"/>
      <c r="GP101" s="171"/>
      <c r="GQ101" s="171"/>
      <c r="GR101" s="171"/>
      <c r="GS101" s="171"/>
      <c r="GT101" s="171"/>
      <c r="GU101" s="172"/>
      <c r="GV101" s="160"/>
      <c r="GW101" s="171"/>
      <c r="GX101" s="171"/>
      <c r="GY101" s="171"/>
      <c r="GZ101" s="171"/>
      <c r="HA101" s="171"/>
      <c r="HB101" s="171"/>
      <c r="HC101" s="171"/>
      <c r="HD101" s="171"/>
      <c r="HE101" s="171"/>
      <c r="HF101" s="171"/>
      <c r="HG101" s="171"/>
      <c r="HH101" s="172"/>
      <c r="HI101" s="155">
        <v>104000</v>
      </c>
      <c r="HJ101" s="156"/>
      <c r="HK101" s="156"/>
      <c r="HL101" s="156"/>
      <c r="HM101" s="156"/>
      <c r="HN101" s="156"/>
      <c r="HO101" s="156"/>
      <c r="HP101" s="156"/>
      <c r="HQ101" s="156"/>
      <c r="HR101" s="46"/>
      <c r="HS101" s="46"/>
      <c r="HT101" s="46"/>
      <c r="HU101" s="48"/>
      <c r="HV101" s="47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9"/>
      <c r="II101" s="39"/>
    </row>
    <row r="102" spans="1:243" ht="12.75" x14ac:dyDescent="0.2">
      <c r="A102" s="21"/>
      <c r="B102" s="173" t="s">
        <v>265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174"/>
      <c r="BS102" s="220"/>
      <c r="BT102" s="220"/>
      <c r="BU102" s="220"/>
      <c r="BV102" s="220"/>
      <c r="BW102" s="220"/>
      <c r="BX102" s="220"/>
      <c r="BY102" s="221"/>
      <c r="BZ102" s="177" t="s">
        <v>105</v>
      </c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177" t="s">
        <v>288</v>
      </c>
      <c r="CK102" s="220"/>
      <c r="CL102" s="220"/>
      <c r="CM102" s="220"/>
      <c r="CN102" s="220"/>
      <c r="CO102" s="220"/>
      <c r="CP102" s="220"/>
      <c r="CQ102" s="221"/>
      <c r="CR102" s="164">
        <f t="shared" si="22"/>
        <v>7651050.2999999998</v>
      </c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6"/>
      <c r="DE102" s="148">
        <f>521135</f>
        <v>521135</v>
      </c>
      <c r="DF102" s="148">
        <f>1372612.3</f>
        <v>1372612.3</v>
      </c>
      <c r="DG102" s="148"/>
      <c r="DH102" s="146">
        <f>5757303</f>
        <v>5757303</v>
      </c>
      <c r="DI102" s="164">
        <f t="shared" si="23"/>
        <v>2121360</v>
      </c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6"/>
      <c r="DV102" s="160">
        <v>244000</v>
      </c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1"/>
      <c r="EH102" s="172"/>
      <c r="EI102" s="160">
        <v>350000</v>
      </c>
      <c r="EJ102" s="161"/>
      <c r="EK102" s="161"/>
      <c r="EL102" s="161"/>
      <c r="EM102" s="161"/>
      <c r="EN102" s="161"/>
      <c r="EO102" s="161"/>
      <c r="EP102" s="161"/>
      <c r="EQ102" s="161"/>
      <c r="ER102" s="161"/>
      <c r="ES102" s="161"/>
      <c r="ET102" s="161"/>
      <c r="EU102" s="162"/>
      <c r="EV102" s="160">
        <v>1527360</v>
      </c>
      <c r="EW102" s="161"/>
      <c r="EX102" s="161"/>
      <c r="EY102" s="161"/>
      <c r="EZ102" s="161"/>
      <c r="FA102" s="161"/>
      <c r="FB102" s="161"/>
      <c r="FC102" s="161"/>
      <c r="FD102" s="161"/>
      <c r="FE102" s="161"/>
      <c r="FF102" s="161"/>
      <c r="FG102" s="161"/>
      <c r="FH102" s="162"/>
      <c r="FI102" s="164">
        <f t="shared" si="24"/>
        <v>1103360</v>
      </c>
      <c r="FJ102" s="165"/>
      <c r="FK102" s="165"/>
      <c r="FL102" s="165"/>
      <c r="FM102" s="165"/>
      <c r="FN102" s="165"/>
      <c r="FO102" s="165"/>
      <c r="FP102" s="165"/>
      <c r="FQ102" s="165"/>
      <c r="FR102" s="165"/>
      <c r="FS102" s="165"/>
      <c r="FT102" s="165"/>
      <c r="FU102" s="166"/>
      <c r="FV102" s="160">
        <v>162000</v>
      </c>
      <c r="FW102" s="171"/>
      <c r="FX102" s="171"/>
      <c r="FY102" s="171"/>
      <c r="FZ102" s="171"/>
      <c r="GA102" s="171"/>
      <c r="GB102" s="171"/>
      <c r="GC102" s="171"/>
      <c r="GD102" s="171"/>
      <c r="GE102" s="171"/>
      <c r="GF102" s="171"/>
      <c r="GG102" s="171"/>
      <c r="GH102" s="172"/>
      <c r="GI102" s="160">
        <v>350000</v>
      </c>
      <c r="GJ102" s="171"/>
      <c r="GK102" s="171"/>
      <c r="GL102" s="171"/>
      <c r="GM102" s="171"/>
      <c r="GN102" s="171"/>
      <c r="GO102" s="171"/>
      <c r="GP102" s="171"/>
      <c r="GQ102" s="171"/>
      <c r="GR102" s="171"/>
      <c r="GS102" s="171"/>
      <c r="GT102" s="171"/>
      <c r="GU102" s="172"/>
      <c r="GV102" s="160">
        <f>591360+2538855.67-2538855.67</f>
        <v>591360</v>
      </c>
      <c r="GW102" s="171"/>
      <c r="GX102" s="171"/>
      <c r="GY102" s="171"/>
      <c r="GZ102" s="171"/>
      <c r="HA102" s="171"/>
      <c r="HB102" s="171"/>
      <c r="HC102" s="171"/>
      <c r="HD102" s="171"/>
      <c r="HE102" s="171"/>
      <c r="HF102" s="171"/>
      <c r="HG102" s="171"/>
      <c r="HH102" s="172"/>
      <c r="HI102" s="155">
        <v>162000</v>
      </c>
      <c r="HJ102" s="156"/>
      <c r="HK102" s="156"/>
      <c r="HL102" s="156"/>
      <c r="HM102" s="156"/>
      <c r="HN102" s="156"/>
      <c r="HO102" s="156"/>
      <c r="HP102" s="156"/>
      <c r="HQ102" s="156"/>
      <c r="HR102" s="46"/>
      <c r="HS102" s="46"/>
      <c r="HT102" s="46"/>
      <c r="HU102" s="48"/>
      <c r="HV102" s="47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9"/>
      <c r="II102" s="39"/>
    </row>
    <row r="103" spans="1:243" s="120" customFormat="1" ht="12.75" x14ac:dyDescent="0.2">
      <c r="A103" s="173" t="s">
        <v>317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24"/>
      <c r="BR103" s="121"/>
      <c r="BS103" s="122"/>
      <c r="BT103" s="122"/>
      <c r="BU103" s="122"/>
      <c r="BV103" s="122"/>
      <c r="BW103" s="122"/>
      <c r="BX103" s="122"/>
      <c r="BY103" s="123"/>
      <c r="BZ103" s="177" t="s">
        <v>105</v>
      </c>
      <c r="CA103" s="175"/>
      <c r="CB103" s="175"/>
      <c r="CC103" s="175"/>
      <c r="CD103" s="175"/>
      <c r="CE103" s="175"/>
      <c r="CF103" s="175"/>
      <c r="CG103" s="175"/>
      <c r="CH103" s="175"/>
      <c r="CI103" s="176"/>
      <c r="CJ103" s="177" t="s">
        <v>318</v>
      </c>
      <c r="CK103" s="175"/>
      <c r="CL103" s="175"/>
      <c r="CM103" s="175"/>
      <c r="CN103" s="175"/>
      <c r="CO103" s="175"/>
      <c r="CP103" s="175"/>
      <c r="CQ103" s="176"/>
      <c r="CR103" s="164">
        <f t="shared" ref="CR103" si="25">DF103+DE103+DH103</f>
        <v>425271.45</v>
      </c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6"/>
      <c r="DE103" s="148"/>
      <c r="DF103" s="148"/>
      <c r="DG103" s="148"/>
      <c r="DH103" s="146">
        <f>295271.45+130000</f>
        <v>425271.45</v>
      </c>
      <c r="DI103" s="149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1"/>
      <c r="DV103" s="145"/>
      <c r="DW103" s="152"/>
      <c r="DX103" s="152"/>
      <c r="DY103" s="152"/>
      <c r="DZ103" s="152"/>
      <c r="EA103" s="152"/>
      <c r="EB103" s="152"/>
      <c r="EC103" s="152"/>
      <c r="ED103" s="152"/>
      <c r="EE103" s="152"/>
      <c r="EF103" s="152"/>
      <c r="EG103" s="152"/>
      <c r="EH103" s="153"/>
      <c r="EI103" s="145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7"/>
      <c r="EV103" s="145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6"/>
      <c r="FG103" s="146"/>
      <c r="FH103" s="147"/>
      <c r="FI103" s="149"/>
      <c r="FJ103" s="150"/>
      <c r="FK103" s="150"/>
      <c r="FL103" s="150"/>
      <c r="FM103" s="150"/>
      <c r="FN103" s="150"/>
      <c r="FO103" s="150"/>
      <c r="FP103" s="150"/>
      <c r="FQ103" s="150"/>
      <c r="FR103" s="150"/>
      <c r="FS103" s="150"/>
      <c r="FT103" s="150"/>
      <c r="FU103" s="151"/>
      <c r="FV103" s="145"/>
      <c r="FW103" s="152"/>
      <c r="FX103" s="152"/>
      <c r="FY103" s="152"/>
      <c r="FZ103" s="152"/>
      <c r="GA103" s="152"/>
      <c r="GB103" s="152"/>
      <c r="GC103" s="152"/>
      <c r="GD103" s="152"/>
      <c r="GE103" s="152"/>
      <c r="GF103" s="152"/>
      <c r="GG103" s="152"/>
      <c r="GH103" s="153"/>
      <c r="GI103" s="145"/>
      <c r="GJ103" s="152"/>
      <c r="GK103" s="152"/>
      <c r="GL103" s="152"/>
      <c r="GM103" s="152"/>
      <c r="GN103" s="152"/>
      <c r="GO103" s="152"/>
      <c r="GP103" s="152"/>
      <c r="GQ103" s="152"/>
      <c r="GR103" s="152"/>
      <c r="GS103" s="152"/>
      <c r="GT103" s="152"/>
      <c r="GU103" s="153"/>
      <c r="GV103" s="145"/>
      <c r="GW103" s="152"/>
      <c r="GX103" s="152"/>
      <c r="GY103" s="152"/>
      <c r="GZ103" s="152"/>
      <c r="HA103" s="152"/>
      <c r="HB103" s="152"/>
      <c r="HC103" s="152"/>
      <c r="HD103" s="152"/>
      <c r="HE103" s="152"/>
      <c r="HF103" s="152"/>
      <c r="HG103" s="152"/>
      <c r="HH103" s="153"/>
      <c r="HI103" s="155"/>
      <c r="HJ103" s="156"/>
      <c r="HK103" s="156"/>
      <c r="HL103" s="156"/>
      <c r="HM103" s="156"/>
      <c r="HN103" s="156"/>
      <c r="HO103" s="156"/>
      <c r="HP103" s="156"/>
      <c r="HQ103" s="156"/>
      <c r="HR103" s="117"/>
      <c r="HS103" s="117"/>
      <c r="HT103" s="117"/>
      <c r="HU103" s="118"/>
      <c r="HV103" s="116"/>
      <c r="HW103" s="117"/>
      <c r="HX103" s="117"/>
      <c r="HY103" s="117"/>
      <c r="HZ103" s="117"/>
      <c r="IA103" s="117"/>
      <c r="IB103" s="117"/>
      <c r="IC103" s="117"/>
      <c r="ID103" s="117"/>
      <c r="IE103" s="117"/>
      <c r="IF103" s="117"/>
      <c r="IG103" s="117"/>
      <c r="IH103" s="119"/>
    </row>
    <row r="104" spans="1:243" ht="12.75" x14ac:dyDescent="0.2">
      <c r="A104" s="21"/>
      <c r="B104" s="173" t="s">
        <v>267</v>
      </c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174"/>
      <c r="BS104" s="220"/>
      <c r="BT104" s="220"/>
      <c r="BU104" s="220"/>
      <c r="BV104" s="220"/>
      <c r="BW104" s="220"/>
      <c r="BX104" s="220"/>
      <c r="BY104" s="221"/>
      <c r="BZ104" s="177" t="s">
        <v>105</v>
      </c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177" t="s">
        <v>289</v>
      </c>
      <c r="CK104" s="220"/>
      <c r="CL104" s="220"/>
      <c r="CM104" s="220"/>
      <c r="CN104" s="220"/>
      <c r="CO104" s="220"/>
      <c r="CP104" s="220"/>
      <c r="CQ104" s="221"/>
      <c r="CR104" s="164">
        <f t="shared" ref="CR104" si="26">DF104+DE104+DH104</f>
        <v>1514500</v>
      </c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6"/>
      <c r="DE104" s="148">
        <v>1104000</v>
      </c>
      <c r="DF104" s="148">
        <v>10500</v>
      </c>
      <c r="DG104" s="148"/>
      <c r="DH104" s="146">
        <f>270000+130000</f>
        <v>400000</v>
      </c>
      <c r="DI104" s="164">
        <f t="shared" si="23"/>
        <v>1104000</v>
      </c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6"/>
      <c r="DV104" s="160">
        <v>1104000</v>
      </c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1"/>
      <c r="EH104" s="172"/>
      <c r="EI104" s="160"/>
      <c r="EJ104" s="161"/>
      <c r="EK104" s="161"/>
      <c r="EL104" s="161"/>
      <c r="EM104" s="161"/>
      <c r="EN104" s="161"/>
      <c r="EO104" s="161"/>
      <c r="EP104" s="161"/>
      <c r="EQ104" s="161"/>
      <c r="ER104" s="161"/>
      <c r="ES104" s="161"/>
      <c r="ET104" s="161"/>
      <c r="EU104" s="162"/>
      <c r="EV104" s="160">
        <f>90000-90000</f>
        <v>0</v>
      </c>
      <c r="EW104" s="171"/>
      <c r="EX104" s="171"/>
      <c r="EY104" s="171"/>
      <c r="EZ104" s="171"/>
      <c r="FA104" s="171"/>
      <c r="FB104" s="171"/>
      <c r="FC104" s="171"/>
      <c r="FD104" s="171"/>
      <c r="FE104" s="171"/>
      <c r="FF104" s="171"/>
      <c r="FG104" s="171"/>
      <c r="FH104" s="172"/>
      <c r="FI104" s="164">
        <f t="shared" si="24"/>
        <v>2324500</v>
      </c>
      <c r="FJ104" s="165"/>
      <c r="FK104" s="165"/>
      <c r="FL104" s="165"/>
      <c r="FM104" s="165"/>
      <c r="FN104" s="165"/>
      <c r="FO104" s="165"/>
      <c r="FP104" s="165"/>
      <c r="FQ104" s="165"/>
      <c r="FR104" s="165"/>
      <c r="FS104" s="165"/>
      <c r="FT104" s="165"/>
      <c r="FU104" s="166"/>
      <c r="FV104" s="160">
        <v>2324500</v>
      </c>
      <c r="FW104" s="171"/>
      <c r="FX104" s="171"/>
      <c r="FY104" s="171"/>
      <c r="FZ104" s="171"/>
      <c r="GA104" s="171"/>
      <c r="GB104" s="171"/>
      <c r="GC104" s="171"/>
      <c r="GD104" s="171"/>
      <c r="GE104" s="171"/>
      <c r="GF104" s="171"/>
      <c r="GG104" s="171"/>
      <c r="GH104" s="172"/>
      <c r="GI104" s="160"/>
      <c r="GJ104" s="171"/>
      <c r="GK104" s="171"/>
      <c r="GL104" s="171"/>
      <c r="GM104" s="171"/>
      <c r="GN104" s="171"/>
      <c r="GO104" s="171"/>
      <c r="GP104" s="171"/>
      <c r="GQ104" s="171"/>
      <c r="GR104" s="171"/>
      <c r="GS104" s="171"/>
      <c r="GT104" s="171"/>
      <c r="GU104" s="172"/>
      <c r="GV104" s="160"/>
      <c r="GW104" s="171"/>
      <c r="GX104" s="171"/>
      <c r="GY104" s="171"/>
      <c r="GZ104" s="171"/>
      <c r="HA104" s="171"/>
      <c r="HB104" s="171"/>
      <c r="HC104" s="171"/>
      <c r="HD104" s="171"/>
      <c r="HE104" s="171"/>
      <c r="HF104" s="171"/>
      <c r="HG104" s="171"/>
      <c r="HH104" s="172"/>
      <c r="HI104" s="155">
        <v>1223100</v>
      </c>
      <c r="HJ104" s="156"/>
      <c r="HK104" s="156"/>
      <c r="HL104" s="156"/>
      <c r="HM104" s="156"/>
      <c r="HN104" s="156"/>
      <c r="HO104" s="156"/>
      <c r="HP104" s="156"/>
      <c r="HQ104" s="156"/>
      <c r="HR104" s="46"/>
      <c r="HS104" s="46"/>
      <c r="HT104" s="46"/>
      <c r="HU104" s="48"/>
      <c r="HV104" s="47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9"/>
      <c r="II104" s="39"/>
    </row>
    <row r="105" spans="1:243" s="139" customFormat="1" ht="12.75" x14ac:dyDescent="0.2">
      <c r="A105" s="138"/>
      <c r="B105" s="173" t="s">
        <v>341</v>
      </c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131"/>
      <c r="BS105" s="136"/>
      <c r="BT105" s="136"/>
      <c r="BU105" s="136"/>
      <c r="BV105" s="136"/>
      <c r="BW105" s="136"/>
      <c r="BX105" s="136"/>
      <c r="BY105" s="137"/>
      <c r="BZ105" s="177" t="s">
        <v>105</v>
      </c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177" t="s">
        <v>340</v>
      </c>
      <c r="CK105" s="220"/>
      <c r="CL105" s="220"/>
      <c r="CM105" s="220"/>
      <c r="CN105" s="220"/>
      <c r="CO105" s="220"/>
      <c r="CP105" s="220"/>
      <c r="CQ105" s="221"/>
      <c r="CR105" s="164">
        <f t="shared" ref="CR105" si="27">DF105+DE105+DH105</f>
        <v>46500</v>
      </c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6"/>
      <c r="DE105" s="148"/>
      <c r="DF105" s="148">
        <v>46500</v>
      </c>
      <c r="DG105" s="148"/>
      <c r="DH105" s="146"/>
      <c r="DI105" s="149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1"/>
      <c r="DV105" s="145"/>
      <c r="DW105" s="152"/>
      <c r="DX105" s="152"/>
      <c r="DY105" s="152"/>
      <c r="DZ105" s="152"/>
      <c r="EA105" s="152"/>
      <c r="EB105" s="152"/>
      <c r="EC105" s="152"/>
      <c r="ED105" s="152"/>
      <c r="EE105" s="152"/>
      <c r="EF105" s="152"/>
      <c r="EG105" s="152"/>
      <c r="EH105" s="153"/>
      <c r="EI105" s="145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7"/>
      <c r="EV105" s="145"/>
      <c r="EW105" s="152"/>
      <c r="EX105" s="152"/>
      <c r="EY105" s="152"/>
      <c r="EZ105" s="152"/>
      <c r="FA105" s="152"/>
      <c r="FB105" s="152"/>
      <c r="FC105" s="152"/>
      <c r="FD105" s="152"/>
      <c r="FE105" s="152"/>
      <c r="FF105" s="152"/>
      <c r="FG105" s="152"/>
      <c r="FH105" s="153"/>
      <c r="FI105" s="149"/>
      <c r="FJ105" s="150"/>
      <c r="FK105" s="150"/>
      <c r="FL105" s="150"/>
      <c r="FM105" s="150"/>
      <c r="FN105" s="150"/>
      <c r="FO105" s="150"/>
      <c r="FP105" s="150"/>
      <c r="FQ105" s="150"/>
      <c r="FR105" s="150"/>
      <c r="FS105" s="150"/>
      <c r="FT105" s="150"/>
      <c r="FU105" s="151"/>
      <c r="FV105" s="145"/>
      <c r="FW105" s="152"/>
      <c r="FX105" s="152"/>
      <c r="FY105" s="152"/>
      <c r="FZ105" s="152"/>
      <c r="GA105" s="152"/>
      <c r="GB105" s="152"/>
      <c r="GC105" s="152"/>
      <c r="GD105" s="152"/>
      <c r="GE105" s="152"/>
      <c r="GF105" s="152"/>
      <c r="GG105" s="152"/>
      <c r="GH105" s="153"/>
      <c r="GI105" s="145"/>
      <c r="GJ105" s="152"/>
      <c r="GK105" s="152"/>
      <c r="GL105" s="152"/>
      <c r="GM105" s="152"/>
      <c r="GN105" s="152"/>
      <c r="GO105" s="152"/>
      <c r="GP105" s="152"/>
      <c r="GQ105" s="152"/>
      <c r="GR105" s="152"/>
      <c r="GS105" s="152"/>
      <c r="GT105" s="152"/>
      <c r="GU105" s="153"/>
      <c r="GV105" s="145"/>
      <c r="GW105" s="152"/>
      <c r="GX105" s="152"/>
      <c r="GY105" s="152"/>
      <c r="GZ105" s="152"/>
      <c r="HA105" s="152"/>
      <c r="HB105" s="152"/>
      <c r="HC105" s="152"/>
      <c r="HD105" s="152"/>
      <c r="HE105" s="152"/>
      <c r="HF105" s="152"/>
      <c r="HG105" s="152"/>
      <c r="HH105" s="153"/>
      <c r="HI105" s="155"/>
      <c r="HJ105" s="156"/>
      <c r="HK105" s="156"/>
      <c r="HL105" s="156"/>
      <c r="HM105" s="156"/>
      <c r="HN105" s="156"/>
      <c r="HO105" s="156"/>
      <c r="HP105" s="156"/>
      <c r="HQ105" s="156"/>
      <c r="HR105" s="133"/>
      <c r="HS105" s="133"/>
      <c r="HT105" s="133"/>
      <c r="HU105" s="135"/>
      <c r="HV105" s="132"/>
      <c r="HW105" s="133"/>
      <c r="HX105" s="133"/>
      <c r="HY105" s="133"/>
      <c r="HZ105" s="133"/>
      <c r="IA105" s="133"/>
      <c r="IB105" s="133"/>
      <c r="IC105" s="133"/>
      <c r="ID105" s="133"/>
      <c r="IE105" s="133"/>
      <c r="IF105" s="133"/>
      <c r="IG105" s="133"/>
      <c r="IH105" s="134"/>
    </row>
    <row r="106" spans="1:243" s="103" customFormat="1" ht="13.15" customHeight="1" x14ac:dyDescent="0.2">
      <c r="A106" s="251" t="s">
        <v>307</v>
      </c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104"/>
      <c r="BR106" s="174"/>
      <c r="BS106" s="175"/>
      <c r="BT106" s="175"/>
      <c r="BU106" s="175"/>
      <c r="BV106" s="175"/>
      <c r="BW106" s="175"/>
      <c r="BX106" s="175"/>
      <c r="BY106" s="176"/>
      <c r="BZ106" s="177" t="s">
        <v>105</v>
      </c>
      <c r="CA106" s="175"/>
      <c r="CB106" s="175"/>
      <c r="CC106" s="175"/>
      <c r="CD106" s="175"/>
      <c r="CE106" s="175"/>
      <c r="CF106" s="175"/>
      <c r="CG106" s="175"/>
      <c r="CH106" s="175"/>
      <c r="CI106" s="176"/>
      <c r="CJ106" s="177" t="s">
        <v>306</v>
      </c>
      <c r="CK106" s="175"/>
      <c r="CL106" s="175"/>
      <c r="CM106" s="175"/>
      <c r="CN106" s="175"/>
      <c r="CO106" s="175"/>
      <c r="CP106" s="175"/>
      <c r="CQ106" s="176"/>
      <c r="CR106" s="164">
        <f t="shared" ref="CR106" si="28">DF106+DE106+DH106</f>
        <v>29779.24</v>
      </c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6"/>
      <c r="DE106" s="148">
        <v>29779.24</v>
      </c>
      <c r="DF106" s="148">
        <v>0</v>
      </c>
      <c r="DG106" s="148"/>
      <c r="DH106" s="146">
        <v>0</v>
      </c>
      <c r="DI106" s="149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1"/>
      <c r="DV106" s="145"/>
      <c r="DW106" s="152"/>
      <c r="DX106" s="152"/>
      <c r="DY106" s="152"/>
      <c r="DZ106" s="152"/>
      <c r="EA106" s="152"/>
      <c r="EB106" s="152"/>
      <c r="EC106" s="152"/>
      <c r="ED106" s="152"/>
      <c r="EE106" s="152"/>
      <c r="EF106" s="152"/>
      <c r="EG106" s="152"/>
      <c r="EH106" s="153"/>
      <c r="EI106" s="145"/>
      <c r="EJ106" s="152"/>
      <c r="EK106" s="152"/>
      <c r="EL106" s="152"/>
      <c r="EM106" s="152"/>
      <c r="EN106" s="152"/>
      <c r="EO106" s="152"/>
      <c r="EP106" s="152"/>
      <c r="EQ106" s="152"/>
      <c r="ER106" s="152"/>
      <c r="ES106" s="152"/>
      <c r="ET106" s="152"/>
      <c r="EU106" s="153"/>
      <c r="EV106" s="145"/>
      <c r="EW106" s="152"/>
      <c r="EX106" s="152"/>
      <c r="EY106" s="152"/>
      <c r="EZ106" s="152"/>
      <c r="FA106" s="152"/>
      <c r="FB106" s="152"/>
      <c r="FC106" s="152"/>
      <c r="FD106" s="152"/>
      <c r="FE106" s="152"/>
      <c r="FF106" s="152"/>
      <c r="FG106" s="152"/>
      <c r="FH106" s="153"/>
      <c r="FI106" s="149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50"/>
      <c r="FU106" s="151"/>
      <c r="FV106" s="145"/>
      <c r="FW106" s="152"/>
      <c r="FX106" s="152"/>
      <c r="FY106" s="152"/>
      <c r="FZ106" s="152"/>
      <c r="GA106" s="152"/>
      <c r="GB106" s="152"/>
      <c r="GC106" s="152"/>
      <c r="GD106" s="152"/>
      <c r="GE106" s="152"/>
      <c r="GF106" s="152"/>
      <c r="GG106" s="152"/>
      <c r="GH106" s="153"/>
      <c r="GI106" s="145"/>
      <c r="GJ106" s="152"/>
      <c r="GK106" s="152"/>
      <c r="GL106" s="152"/>
      <c r="GM106" s="152"/>
      <c r="GN106" s="152"/>
      <c r="GO106" s="152"/>
      <c r="GP106" s="152"/>
      <c r="GQ106" s="152"/>
      <c r="GR106" s="152"/>
      <c r="GS106" s="152"/>
      <c r="GT106" s="152"/>
      <c r="GU106" s="153"/>
      <c r="GV106" s="145"/>
      <c r="GW106" s="152"/>
      <c r="GX106" s="152"/>
      <c r="GY106" s="152"/>
      <c r="GZ106" s="152"/>
      <c r="HA106" s="152"/>
      <c r="HB106" s="152"/>
      <c r="HC106" s="152"/>
      <c r="HD106" s="152"/>
      <c r="HE106" s="152"/>
      <c r="HF106" s="152"/>
      <c r="HG106" s="152"/>
      <c r="HH106" s="153"/>
      <c r="HI106" s="155"/>
      <c r="HJ106" s="156"/>
      <c r="HK106" s="156"/>
      <c r="HL106" s="156"/>
      <c r="HM106" s="156"/>
      <c r="HN106" s="156"/>
      <c r="HO106" s="156"/>
      <c r="HP106" s="156"/>
      <c r="HQ106" s="156"/>
      <c r="HR106" s="100"/>
      <c r="HS106" s="100"/>
      <c r="HT106" s="100"/>
      <c r="HU106" s="101"/>
      <c r="HV106" s="99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2"/>
    </row>
    <row r="107" spans="1:243" s="86" customFormat="1" ht="12.75" x14ac:dyDescent="0.2">
      <c r="A107" s="82"/>
      <c r="B107" s="216" t="s">
        <v>268</v>
      </c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181"/>
      <c r="BS107" s="249"/>
      <c r="BT107" s="249"/>
      <c r="BU107" s="249"/>
      <c r="BV107" s="249"/>
      <c r="BW107" s="249"/>
      <c r="BX107" s="249"/>
      <c r="BY107" s="250"/>
      <c r="BZ107" s="184" t="s">
        <v>105</v>
      </c>
      <c r="CA107" s="249"/>
      <c r="CB107" s="249"/>
      <c r="CC107" s="249"/>
      <c r="CD107" s="249"/>
      <c r="CE107" s="249"/>
      <c r="CF107" s="249"/>
      <c r="CG107" s="249"/>
      <c r="CH107" s="249"/>
      <c r="CI107" s="249"/>
      <c r="CJ107" s="184" t="s">
        <v>290</v>
      </c>
      <c r="CK107" s="249"/>
      <c r="CL107" s="249"/>
      <c r="CM107" s="249"/>
      <c r="CN107" s="249"/>
      <c r="CO107" s="249"/>
      <c r="CP107" s="249"/>
      <c r="CQ107" s="250"/>
      <c r="CR107" s="164">
        <f t="shared" si="22"/>
        <v>130198.67</v>
      </c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6"/>
      <c r="DE107" s="148">
        <v>960.62</v>
      </c>
      <c r="DF107" s="148">
        <v>119500</v>
      </c>
      <c r="DG107" s="148"/>
      <c r="DH107" s="146">
        <v>9738.0499999999993</v>
      </c>
      <c r="DI107" s="164">
        <f t="shared" si="23"/>
        <v>185000</v>
      </c>
      <c r="DJ107" s="165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6"/>
      <c r="DV107" s="160">
        <f>68000-68000</f>
        <v>0</v>
      </c>
      <c r="DW107" s="171"/>
      <c r="DX107" s="171"/>
      <c r="DY107" s="171"/>
      <c r="DZ107" s="171"/>
      <c r="EA107" s="171"/>
      <c r="EB107" s="171"/>
      <c r="EC107" s="171"/>
      <c r="ED107" s="171"/>
      <c r="EE107" s="171"/>
      <c r="EF107" s="171"/>
      <c r="EG107" s="171"/>
      <c r="EH107" s="172"/>
      <c r="EI107" s="160">
        <v>185000</v>
      </c>
      <c r="EJ107" s="161"/>
      <c r="EK107" s="161"/>
      <c r="EL107" s="161"/>
      <c r="EM107" s="161"/>
      <c r="EN107" s="161"/>
      <c r="EO107" s="161"/>
      <c r="EP107" s="161"/>
      <c r="EQ107" s="161"/>
      <c r="ER107" s="161"/>
      <c r="ES107" s="161"/>
      <c r="ET107" s="161"/>
      <c r="EU107" s="162"/>
      <c r="EV107" s="160"/>
      <c r="EW107" s="171"/>
      <c r="EX107" s="171"/>
      <c r="EY107" s="171"/>
      <c r="EZ107" s="171"/>
      <c r="FA107" s="171"/>
      <c r="FB107" s="171"/>
      <c r="FC107" s="171"/>
      <c r="FD107" s="171"/>
      <c r="FE107" s="171"/>
      <c r="FF107" s="171"/>
      <c r="FG107" s="171"/>
      <c r="FH107" s="172"/>
      <c r="FI107" s="164">
        <f t="shared" si="24"/>
        <v>374000</v>
      </c>
      <c r="FJ107" s="165"/>
      <c r="FK107" s="165"/>
      <c r="FL107" s="165"/>
      <c r="FM107" s="165"/>
      <c r="FN107" s="165"/>
      <c r="FO107" s="165"/>
      <c r="FP107" s="165"/>
      <c r="FQ107" s="165"/>
      <c r="FR107" s="165"/>
      <c r="FS107" s="165"/>
      <c r="FT107" s="165"/>
      <c r="FU107" s="166"/>
      <c r="FV107" s="160">
        <v>189000</v>
      </c>
      <c r="FW107" s="171"/>
      <c r="FX107" s="171"/>
      <c r="FY107" s="171"/>
      <c r="FZ107" s="171"/>
      <c r="GA107" s="171"/>
      <c r="GB107" s="171"/>
      <c r="GC107" s="171"/>
      <c r="GD107" s="171"/>
      <c r="GE107" s="171"/>
      <c r="GF107" s="171"/>
      <c r="GG107" s="171"/>
      <c r="GH107" s="172"/>
      <c r="GI107" s="160">
        <v>185000</v>
      </c>
      <c r="GJ107" s="171"/>
      <c r="GK107" s="171"/>
      <c r="GL107" s="171"/>
      <c r="GM107" s="171"/>
      <c r="GN107" s="171"/>
      <c r="GO107" s="171"/>
      <c r="GP107" s="171"/>
      <c r="GQ107" s="171"/>
      <c r="GR107" s="171"/>
      <c r="GS107" s="171"/>
      <c r="GT107" s="171"/>
      <c r="GU107" s="172"/>
      <c r="GV107" s="160"/>
      <c r="GW107" s="171"/>
      <c r="GX107" s="171"/>
      <c r="GY107" s="171"/>
      <c r="GZ107" s="171"/>
      <c r="HA107" s="171"/>
      <c r="HB107" s="171"/>
      <c r="HC107" s="171"/>
      <c r="HD107" s="171"/>
      <c r="HE107" s="171"/>
      <c r="HF107" s="171"/>
      <c r="HG107" s="171"/>
      <c r="HH107" s="172"/>
      <c r="HI107" s="155">
        <v>189000</v>
      </c>
      <c r="HJ107" s="156"/>
      <c r="HK107" s="156"/>
      <c r="HL107" s="156"/>
      <c r="HM107" s="156"/>
      <c r="HN107" s="156"/>
      <c r="HO107" s="156"/>
      <c r="HP107" s="156"/>
      <c r="HQ107" s="156"/>
      <c r="HR107" s="81"/>
      <c r="HS107" s="81"/>
      <c r="HT107" s="81"/>
      <c r="HU107" s="84"/>
      <c r="HV107" s="83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5"/>
    </row>
    <row r="108" spans="1:243" s="86" customFormat="1" ht="12.75" x14ac:dyDescent="0.2">
      <c r="A108" s="82"/>
      <c r="B108" s="201" t="s">
        <v>262</v>
      </c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181"/>
      <c r="BS108" s="249"/>
      <c r="BT108" s="249"/>
      <c r="BU108" s="249"/>
      <c r="BV108" s="249"/>
      <c r="BW108" s="249"/>
      <c r="BX108" s="249"/>
      <c r="BY108" s="250"/>
      <c r="BZ108" s="184" t="s">
        <v>266</v>
      </c>
      <c r="CA108" s="249"/>
      <c r="CB108" s="249"/>
      <c r="CC108" s="249"/>
      <c r="CD108" s="249"/>
      <c r="CE108" s="249"/>
      <c r="CF108" s="249"/>
      <c r="CG108" s="249"/>
      <c r="CH108" s="249"/>
      <c r="CI108" s="250"/>
      <c r="CJ108" s="182" t="s">
        <v>286</v>
      </c>
      <c r="CK108" s="249"/>
      <c r="CL108" s="249"/>
      <c r="CM108" s="249"/>
      <c r="CN108" s="249"/>
      <c r="CO108" s="249"/>
      <c r="CP108" s="249"/>
      <c r="CQ108" s="250"/>
      <c r="CR108" s="164">
        <f t="shared" si="22"/>
        <v>5314635.29</v>
      </c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6"/>
      <c r="DE108" s="148">
        <v>5060948.2</v>
      </c>
      <c r="DF108" s="148">
        <v>64000</v>
      </c>
      <c r="DG108" s="148"/>
      <c r="DH108" s="146">
        <f>193687.09-4000</f>
        <v>189687.09</v>
      </c>
      <c r="DI108" s="164">
        <f t="shared" si="23"/>
        <v>5195000</v>
      </c>
      <c r="DJ108" s="165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6"/>
      <c r="DV108" s="160">
        <f>64000+5051000</f>
        <v>5115000</v>
      </c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2"/>
      <c r="EI108" s="160">
        <f>16000+64000</f>
        <v>80000</v>
      </c>
      <c r="EJ108" s="161"/>
      <c r="EK108" s="161"/>
      <c r="EL108" s="161"/>
      <c r="EM108" s="161"/>
      <c r="EN108" s="161"/>
      <c r="EO108" s="161"/>
      <c r="EP108" s="161"/>
      <c r="EQ108" s="161"/>
      <c r="ER108" s="161"/>
      <c r="ES108" s="161"/>
      <c r="ET108" s="161"/>
      <c r="EU108" s="162"/>
      <c r="EV108" s="160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2"/>
      <c r="FI108" s="164">
        <f t="shared" si="24"/>
        <v>5195000</v>
      </c>
      <c r="FJ108" s="165"/>
      <c r="FK108" s="165"/>
      <c r="FL108" s="165"/>
      <c r="FM108" s="165"/>
      <c r="FN108" s="165"/>
      <c r="FO108" s="165"/>
      <c r="FP108" s="165"/>
      <c r="FQ108" s="165"/>
      <c r="FR108" s="165"/>
      <c r="FS108" s="165"/>
      <c r="FT108" s="165"/>
      <c r="FU108" s="166"/>
      <c r="FV108" s="160">
        <f>5051000+64000</f>
        <v>5115000</v>
      </c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2"/>
      <c r="GI108" s="160">
        <f>64000+16000</f>
        <v>80000</v>
      </c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2"/>
      <c r="GV108" s="160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2"/>
      <c r="HI108" s="155">
        <f>1836000+832000+70000</f>
        <v>2738000</v>
      </c>
      <c r="HJ108" s="156"/>
      <c r="HK108" s="156"/>
      <c r="HL108" s="156"/>
      <c r="HM108" s="156"/>
      <c r="HN108" s="156"/>
      <c r="HO108" s="156"/>
      <c r="HP108" s="156"/>
      <c r="HQ108" s="156"/>
      <c r="HR108" s="81"/>
      <c r="HS108" s="81"/>
      <c r="HT108" s="81"/>
      <c r="HU108" s="84"/>
      <c r="HV108" s="83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5"/>
    </row>
    <row r="109" spans="1:243" x14ac:dyDescent="0.2">
      <c r="A109" s="21"/>
      <c r="B109" s="173" t="s">
        <v>230</v>
      </c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4" t="s">
        <v>106</v>
      </c>
      <c r="BS109" s="175"/>
      <c r="BT109" s="175"/>
      <c r="BU109" s="175"/>
      <c r="BV109" s="175"/>
      <c r="BW109" s="175"/>
      <c r="BX109" s="175"/>
      <c r="BY109" s="176"/>
      <c r="BZ109" s="177" t="s">
        <v>107</v>
      </c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7"/>
      <c r="CK109" s="175"/>
      <c r="CL109" s="175"/>
      <c r="CM109" s="175"/>
      <c r="CN109" s="175"/>
      <c r="CO109" s="175"/>
      <c r="CP109" s="175"/>
      <c r="CQ109" s="176"/>
      <c r="CR109" s="164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6"/>
      <c r="DE109" s="148"/>
      <c r="DF109" s="148"/>
      <c r="DG109" s="148"/>
      <c r="DH109" s="146"/>
      <c r="DI109" s="164"/>
      <c r="DJ109" s="165"/>
      <c r="DK109" s="165"/>
      <c r="DL109" s="165"/>
      <c r="DM109" s="165"/>
      <c r="DN109" s="165"/>
      <c r="DO109" s="165"/>
      <c r="DP109" s="165"/>
      <c r="DQ109" s="165"/>
      <c r="DR109" s="165"/>
      <c r="DS109" s="165"/>
      <c r="DT109" s="165"/>
      <c r="DU109" s="166"/>
      <c r="DV109" s="160"/>
      <c r="DW109" s="161"/>
      <c r="DX109" s="161"/>
      <c r="DY109" s="161"/>
      <c r="DZ109" s="161"/>
      <c r="EA109" s="161"/>
      <c r="EB109" s="161"/>
      <c r="EC109" s="161"/>
      <c r="ED109" s="161"/>
      <c r="EE109" s="161"/>
      <c r="EF109" s="161"/>
      <c r="EG109" s="161"/>
      <c r="EH109" s="162"/>
      <c r="EI109" s="160"/>
      <c r="EJ109" s="161"/>
      <c r="EK109" s="161"/>
      <c r="EL109" s="161"/>
      <c r="EM109" s="161"/>
      <c r="EN109" s="161"/>
      <c r="EO109" s="161"/>
      <c r="EP109" s="161"/>
      <c r="EQ109" s="161"/>
      <c r="ER109" s="161"/>
      <c r="ES109" s="161"/>
      <c r="ET109" s="161"/>
      <c r="EU109" s="162"/>
      <c r="EV109" s="160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2"/>
      <c r="FI109" s="164"/>
      <c r="FJ109" s="165"/>
      <c r="FK109" s="165"/>
      <c r="FL109" s="165"/>
      <c r="FM109" s="165"/>
      <c r="FN109" s="165"/>
      <c r="FO109" s="165"/>
      <c r="FP109" s="165"/>
      <c r="FQ109" s="165"/>
      <c r="FR109" s="165"/>
      <c r="FS109" s="165"/>
      <c r="FT109" s="165"/>
      <c r="FU109" s="166"/>
      <c r="FV109" s="160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2"/>
      <c r="GI109" s="160"/>
      <c r="GJ109" s="161"/>
      <c r="GK109" s="161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2"/>
      <c r="GV109" s="160"/>
      <c r="GW109" s="161"/>
      <c r="GX109" s="161"/>
      <c r="GY109" s="161"/>
      <c r="GZ109" s="161"/>
      <c r="HA109" s="161"/>
      <c r="HB109" s="161"/>
      <c r="HC109" s="161"/>
      <c r="HD109" s="161"/>
      <c r="HE109" s="161"/>
      <c r="HF109" s="161"/>
      <c r="HG109" s="161"/>
      <c r="HH109" s="162"/>
      <c r="HI109" s="155"/>
      <c r="HJ109" s="156"/>
      <c r="HK109" s="156"/>
      <c r="HL109" s="156"/>
      <c r="HM109" s="156"/>
      <c r="HN109" s="156"/>
      <c r="HO109" s="156"/>
      <c r="HP109" s="156"/>
      <c r="HQ109" s="156"/>
      <c r="HR109" s="156"/>
      <c r="HS109" s="156"/>
      <c r="HT109" s="156"/>
      <c r="HU109" s="187"/>
      <c r="HV109" s="155" t="s">
        <v>38</v>
      </c>
      <c r="HW109" s="156"/>
      <c r="HX109" s="156"/>
      <c r="HY109" s="156"/>
      <c r="HZ109" s="156"/>
      <c r="IA109" s="156"/>
      <c r="IB109" s="156"/>
      <c r="IC109" s="156"/>
      <c r="ID109" s="156"/>
      <c r="IE109" s="156"/>
      <c r="IF109" s="156"/>
      <c r="IG109" s="156"/>
      <c r="IH109" s="185"/>
      <c r="II109" s="39"/>
    </row>
    <row r="110" spans="1:243" x14ac:dyDescent="0.2">
      <c r="A110" s="21"/>
      <c r="B110" s="173" t="s">
        <v>45</v>
      </c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4"/>
      <c r="BS110" s="175"/>
      <c r="BT110" s="175"/>
      <c r="BU110" s="175"/>
      <c r="BV110" s="175"/>
      <c r="BW110" s="175"/>
      <c r="BX110" s="175"/>
      <c r="BY110" s="176"/>
      <c r="BZ110" s="177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7"/>
      <c r="CK110" s="175"/>
      <c r="CL110" s="175"/>
      <c r="CM110" s="175"/>
      <c r="CN110" s="175"/>
      <c r="CO110" s="175"/>
      <c r="CP110" s="175"/>
      <c r="CQ110" s="176"/>
      <c r="CR110" s="164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6"/>
      <c r="DE110" s="148"/>
      <c r="DF110" s="148"/>
      <c r="DG110" s="148"/>
      <c r="DH110" s="146"/>
      <c r="DI110" s="164"/>
      <c r="DJ110" s="165"/>
      <c r="DK110" s="165"/>
      <c r="DL110" s="165"/>
      <c r="DM110" s="165"/>
      <c r="DN110" s="165"/>
      <c r="DO110" s="165"/>
      <c r="DP110" s="165"/>
      <c r="DQ110" s="165"/>
      <c r="DR110" s="165"/>
      <c r="DS110" s="165"/>
      <c r="DT110" s="165"/>
      <c r="DU110" s="166"/>
      <c r="DV110" s="160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2"/>
      <c r="EI110" s="160"/>
      <c r="EJ110" s="161"/>
      <c r="EK110" s="161"/>
      <c r="EL110" s="161"/>
      <c r="EM110" s="161"/>
      <c r="EN110" s="161"/>
      <c r="EO110" s="161"/>
      <c r="EP110" s="161"/>
      <c r="EQ110" s="161"/>
      <c r="ER110" s="161"/>
      <c r="ES110" s="161"/>
      <c r="ET110" s="161"/>
      <c r="EU110" s="162"/>
      <c r="EV110" s="160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1"/>
      <c r="FG110" s="161"/>
      <c r="FH110" s="162"/>
      <c r="FI110" s="164"/>
      <c r="FJ110" s="165"/>
      <c r="FK110" s="165"/>
      <c r="FL110" s="165"/>
      <c r="FM110" s="165"/>
      <c r="FN110" s="165"/>
      <c r="FO110" s="165"/>
      <c r="FP110" s="165"/>
      <c r="FQ110" s="165"/>
      <c r="FR110" s="165"/>
      <c r="FS110" s="165"/>
      <c r="FT110" s="165"/>
      <c r="FU110" s="166"/>
      <c r="FV110" s="160"/>
      <c r="FW110" s="161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2"/>
      <c r="GI110" s="160"/>
      <c r="GJ110" s="161"/>
      <c r="GK110" s="161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2"/>
      <c r="GV110" s="160"/>
      <c r="GW110" s="161"/>
      <c r="GX110" s="161"/>
      <c r="GY110" s="161"/>
      <c r="GZ110" s="161"/>
      <c r="HA110" s="161"/>
      <c r="HB110" s="161"/>
      <c r="HC110" s="161"/>
      <c r="HD110" s="161"/>
      <c r="HE110" s="161"/>
      <c r="HF110" s="161"/>
      <c r="HG110" s="161"/>
      <c r="HH110" s="162"/>
      <c r="HI110" s="155"/>
      <c r="HJ110" s="156"/>
      <c r="HK110" s="156"/>
      <c r="HL110" s="156"/>
      <c r="HM110" s="156"/>
      <c r="HN110" s="156"/>
      <c r="HO110" s="156"/>
      <c r="HP110" s="156"/>
      <c r="HQ110" s="156"/>
      <c r="HR110" s="156"/>
      <c r="HS110" s="156"/>
      <c r="HT110" s="156"/>
      <c r="HU110" s="187"/>
      <c r="HV110" s="155" t="s">
        <v>38</v>
      </c>
      <c r="HW110" s="156"/>
      <c r="HX110" s="156"/>
      <c r="HY110" s="156"/>
      <c r="HZ110" s="156"/>
      <c r="IA110" s="156"/>
      <c r="IB110" s="156"/>
      <c r="IC110" s="156"/>
      <c r="ID110" s="156"/>
      <c r="IE110" s="156"/>
      <c r="IF110" s="156"/>
      <c r="IG110" s="156"/>
      <c r="IH110" s="185"/>
      <c r="II110" s="39"/>
    </row>
    <row r="111" spans="1:243" x14ac:dyDescent="0.2">
      <c r="A111" s="21"/>
      <c r="B111" s="173" t="s">
        <v>231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4" t="s">
        <v>232</v>
      </c>
      <c r="BS111" s="175"/>
      <c r="BT111" s="175"/>
      <c r="BU111" s="175"/>
      <c r="BV111" s="175"/>
      <c r="BW111" s="175"/>
      <c r="BX111" s="175"/>
      <c r="BY111" s="176"/>
      <c r="BZ111" s="177" t="s">
        <v>108</v>
      </c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7"/>
      <c r="CK111" s="175"/>
      <c r="CL111" s="175"/>
      <c r="CM111" s="175"/>
      <c r="CN111" s="175"/>
      <c r="CO111" s="175"/>
      <c r="CP111" s="175"/>
      <c r="CQ111" s="176"/>
      <c r="CR111" s="164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6"/>
      <c r="DE111" s="125"/>
      <c r="DF111" s="125"/>
      <c r="DG111" s="125"/>
      <c r="DH111" s="126"/>
      <c r="DI111" s="164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6"/>
      <c r="DV111" s="160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2"/>
      <c r="EI111" s="160"/>
      <c r="EJ111" s="161"/>
      <c r="EK111" s="161"/>
      <c r="EL111" s="161"/>
      <c r="EM111" s="161"/>
      <c r="EN111" s="161"/>
      <c r="EO111" s="161"/>
      <c r="EP111" s="161"/>
      <c r="EQ111" s="161"/>
      <c r="ER111" s="161"/>
      <c r="ES111" s="161"/>
      <c r="ET111" s="161"/>
      <c r="EU111" s="162"/>
      <c r="EV111" s="160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1"/>
      <c r="FG111" s="161"/>
      <c r="FH111" s="162"/>
      <c r="FI111" s="164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65"/>
      <c r="FU111" s="166"/>
      <c r="FV111" s="160"/>
      <c r="FW111" s="161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2"/>
      <c r="GI111" s="160"/>
      <c r="GJ111" s="161"/>
      <c r="GK111" s="161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2"/>
      <c r="GV111" s="160"/>
      <c r="GW111" s="161"/>
      <c r="GX111" s="161"/>
      <c r="GY111" s="161"/>
      <c r="GZ111" s="161"/>
      <c r="HA111" s="161"/>
      <c r="HB111" s="161"/>
      <c r="HC111" s="161"/>
      <c r="HD111" s="161"/>
      <c r="HE111" s="161"/>
      <c r="HF111" s="161"/>
      <c r="HG111" s="161"/>
      <c r="HH111" s="162"/>
      <c r="HI111" s="155"/>
      <c r="HJ111" s="156"/>
      <c r="HK111" s="156"/>
      <c r="HL111" s="156"/>
      <c r="HM111" s="156"/>
      <c r="HN111" s="156"/>
      <c r="HO111" s="156"/>
      <c r="HP111" s="156"/>
      <c r="HQ111" s="156"/>
      <c r="HR111" s="156"/>
      <c r="HS111" s="156"/>
      <c r="HT111" s="156"/>
      <c r="HU111" s="187"/>
      <c r="HV111" s="155" t="s">
        <v>38</v>
      </c>
      <c r="HW111" s="156"/>
      <c r="HX111" s="156"/>
      <c r="HY111" s="156"/>
      <c r="HZ111" s="156"/>
      <c r="IA111" s="156"/>
      <c r="IB111" s="156"/>
      <c r="IC111" s="156"/>
      <c r="ID111" s="156"/>
      <c r="IE111" s="156"/>
      <c r="IF111" s="156"/>
      <c r="IG111" s="156"/>
      <c r="IH111" s="185"/>
      <c r="II111" s="39"/>
    </row>
    <row r="112" spans="1:243" ht="23.25" customHeight="1" x14ac:dyDescent="0.2">
      <c r="A112" s="21"/>
      <c r="B112" s="173" t="s">
        <v>234</v>
      </c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4" t="s">
        <v>233</v>
      </c>
      <c r="BS112" s="175"/>
      <c r="BT112" s="175"/>
      <c r="BU112" s="175"/>
      <c r="BV112" s="175"/>
      <c r="BW112" s="175"/>
      <c r="BX112" s="175"/>
      <c r="BY112" s="176"/>
      <c r="BZ112" s="177" t="s">
        <v>109</v>
      </c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7"/>
      <c r="CK112" s="175"/>
      <c r="CL112" s="175"/>
      <c r="CM112" s="175"/>
      <c r="CN112" s="175"/>
      <c r="CO112" s="175"/>
      <c r="CP112" s="175"/>
      <c r="CQ112" s="176"/>
      <c r="CR112" s="164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6"/>
      <c r="DE112" s="125"/>
      <c r="DF112" s="125"/>
      <c r="DG112" s="125"/>
      <c r="DH112" s="126"/>
      <c r="DI112" s="164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6"/>
      <c r="DV112" s="160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2"/>
      <c r="EI112" s="160"/>
      <c r="EJ112" s="161"/>
      <c r="EK112" s="161"/>
      <c r="EL112" s="161"/>
      <c r="EM112" s="161"/>
      <c r="EN112" s="161"/>
      <c r="EO112" s="161"/>
      <c r="EP112" s="161"/>
      <c r="EQ112" s="161"/>
      <c r="ER112" s="161"/>
      <c r="ES112" s="161"/>
      <c r="ET112" s="161"/>
      <c r="EU112" s="162"/>
      <c r="EV112" s="160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2"/>
      <c r="FI112" s="164"/>
      <c r="FJ112" s="165"/>
      <c r="FK112" s="165"/>
      <c r="FL112" s="165"/>
      <c r="FM112" s="165"/>
      <c r="FN112" s="165"/>
      <c r="FO112" s="165"/>
      <c r="FP112" s="165"/>
      <c r="FQ112" s="165"/>
      <c r="FR112" s="165"/>
      <c r="FS112" s="165"/>
      <c r="FT112" s="165"/>
      <c r="FU112" s="166"/>
      <c r="FV112" s="160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2"/>
      <c r="GI112" s="160"/>
      <c r="GJ112" s="161"/>
      <c r="GK112" s="161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2"/>
      <c r="GV112" s="160"/>
      <c r="GW112" s="161"/>
      <c r="GX112" s="161"/>
      <c r="GY112" s="161"/>
      <c r="GZ112" s="161"/>
      <c r="HA112" s="161"/>
      <c r="HB112" s="161"/>
      <c r="HC112" s="161"/>
      <c r="HD112" s="161"/>
      <c r="HE112" s="161"/>
      <c r="HF112" s="161"/>
      <c r="HG112" s="161"/>
      <c r="HH112" s="162"/>
      <c r="HI112" s="155"/>
      <c r="HJ112" s="156"/>
      <c r="HK112" s="156"/>
      <c r="HL112" s="156"/>
      <c r="HM112" s="156"/>
      <c r="HN112" s="156"/>
      <c r="HO112" s="156"/>
      <c r="HP112" s="156"/>
      <c r="HQ112" s="156"/>
      <c r="HR112" s="156"/>
      <c r="HS112" s="156"/>
      <c r="HT112" s="156"/>
      <c r="HU112" s="187"/>
      <c r="HV112" s="155" t="s">
        <v>38</v>
      </c>
      <c r="HW112" s="156"/>
      <c r="HX112" s="156"/>
      <c r="HY112" s="156"/>
      <c r="HZ112" s="156"/>
      <c r="IA112" s="156"/>
      <c r="IB112" s="156"/>
      <c r="IC112" s="156"/>
      <c r="ID112" s="156"/>
      <c r="IE112" s="156"/>
      <c r="IF112" s="156"/>
      <c r="IG112" s="156"/>
      <c r="IH112" s="185"/>
      <c r="II112" s="39"/>
    </row>
    <row r="113" spans="1:243" ht="12.75" customHeight="1" x14ac:dyDescent="0.2">
      <c r="A113" s="202" t="s">
        <v>235</v>
      </c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193" t="s">
        <v>110</v>
      </c>
      <c r="BS113" s="179"/>
      <c r="BT113" s="179"/>
      <c r="BU113" s="179"/>
      <c r="BV113" s="179"/>
      <c r="BW113" s="179"/>
      <c r="BX113" s="179"/>
      <c r="BY113" s="180"/>
      <c r="BZ113" s="178" t="s">
        <v>111</v>
      </c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8"/>
      <c r="CK113" s="179"/>
      <c r="CL113" s="179"/>
      <c r="CM113" s="179"/>
      <c r="CN113" s="179"/>
      <c r="CO113" s="179"/>
      <c r="CP113" s="179"/>
      <c r="CQ113" s="180"/>
      <c r="CR113" s="164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6"/>
      <c r="DE113" s="125"/>
      <c r="DF113" s="125"/>
      <c r="DG113" s="125"/>
      <c r="DH113" s="126"/>
      <c r="DI113" s="164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6"/>
      <c r="DV113" s="160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2"/>
      <c r="EI113" s="160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1"/>
      <c r="EU113" s="162"/>
      <c r="EV113" s="160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1"/>
      <c r="FG113" s="161"/>
      <c r="FH113" s="162"/>
      <c r="FI113" s="164"/>
      <c r="FJ113" s="165"/>
      <c r="FK113" s="165"/>
      <c r="FL113" s="165"/>
      <c r="FM113" s="165"/>
      <c r="FN113" s="165"/>
      <c r="FO113" s="165"/>
      <c r="FP113" s="165"/>
      <c r="FQ113" s="165"/>
      <c r="FR113" s="165"/>
      <c r="FS113" s="165"/>
      <c r="FT113" s="165"/>
      <c r="FU113" s="166"/>
      <c r="FV113" s="160"/>
      <c r="FW113" s="161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2"/>
      <c r="GI113" s="160"/>
      <c r="GJ113" s="161"/>
      <c r="GK113" s="161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2"/>
      <c r="GV113" s="160"/>
      <c r="GW113" s="161"/>
      <c r="GX113" s="161"/>
      <c r="GY113" s="161"/>
      <c r="GZ113" s="161"/>
      <c r="HA113" s="161"/>
      <c r="HB113" s="161"/>
      <c r="HC113" s="161"/>
      <c r="HD113" s="161"/>
      <c r="HE113" s="161"/>
      <c r="HF113" s="161"/>
      <c r="HG113" s="161"/>
      <c r="HH113" s="162"/>
      <c r="HI113" s="155"/>
      <c r="HJ113" s="156"/>
      <c r="HK113" s="156"/>
      <c r="HL113" s="156"/>
      <c r="HM113" s="156"/>
      <c r="HN113" s="156"/>
      <c r="HO113" s="156"/>
      <c r="HP113" s="156"/>
      <c r="HQ113" s="156"/>
      <c r="HR113" s="156"/>
      <c r="HS113" s="156"/>
      <c r="HT113" s="156"/>
      <c r="HU113" s="187"/>
      <c r="HV113" s="155" t="s">
        <v>38</v>
      </c>
      <c r="HW113" s="156"/>
      <c r="HX113" s="156"/>
      <c r="HY113" s="156"/>
      <c r="HZ113" s="156"/>
      <c r="IA113" s="156"/>
      <c r="IB113" s="156"/>
      <c r="IC113" s="156"/>
      <c r="ID113" s="156"/>
      <c r="IE113" s="156"/>
      <c r="IF113" s="156"/>
      <c r="IG113" s="156"/>
      <c r="IH113" s="185"/>
      <c r="II113" s="39"/>
    </row>
    <row r="114" spans="1:243" x14ac:dyDescent="0.2">
      <c r="A114" s="21"/>
      <c r="B114" s="173" t="s">
        <v>45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4"/>
      <c r="BS114" s="175"/>
      <c r="BT114" s="175"/>
      <c r="BU114" s="175"/>
      <c r="BV114" s="175"/>
      <c r="BW114" s="175"/>
      <c r="BX114" s="175"/>
      <c r="BY114" s="176"/>
      <c r="BZ114" s="177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7"/>
      <c r="CK114" s="175"/>
      <c r="CL114" s="175"/>
      <c r="CM114" s="175"/>
      <c r="CN114" s="175"/>
      <c r="CO114" s="175"/>
      <c r="CP114" s="175"/>
      <c r="CQ114" s="176"/>
      <c r="CR114" s="164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6"/>
      <c r="DE114" s="125"/>
      <c r="DF114" s="125"/>
      <c r="DG114" s="125"/>
      <c r="DH114" s="126"/>
      <c r="DI114" s="164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5"/>
      <c r="DU114" s="166"/>
      <c r="DV114" s="160"/>
      <c r="DW114" s="161"/>
      <c r="DX114" s="161"/>
      <c r="DY114" s="161"/>
      <c r="DZ114" s="161"/>
      <c r="EA114" s="161"/>
      <c r="EB114" s="161"/>
      <c r="EC114" s="161"/>
      <c r="ED114" s="161"/>
      <c r="EE114" s="161"/>
      <c r="EF114" s="161"/>
      <c r="EG114" s="161"/>
      <c r="EH114" s="162"/>
      <c r="EI114" s="160"/>
      <c r="EJ114" s="161"/>
      <c r="EK114" s="161"/>
      <c r="EL114" s="161"/>
      <c r="EM114" s="161"/>
      <c r="EN114" s="161"/>
      <c r="EO114" s="161"/>
      <c r="EP114" s="161"/>
      <c r="EQ114" s="161"/>
      <c r="ER114" s="161"/>
      <c r="ES114" s="161"/>
      <c r="ET114" s="161"/>
      <c r="EU114" s="162"/>
      <c r="EV114" s="160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1"/>
      <c r="FG114" s="161"/>
      <c r="FH114" s="162"/>
      <c r="FI114" s="164"/>
      <c r="FJ114" s="165"/>
      <c r="FK114" s="165"/>
      <c r="FL114" s="165"/>
      <c r="FM114" s="165"/>
      <c r="FN114" s="165"/>
      <c r="FO114" s="165"/>
      <c r="FP114" s="165"/>
      <c r="FQ114" s="165"/>
      <c r="FR114" s="165"/>
      <c r="FS114" s="165"/>
      <c r="FT114" s="165"/>
      <c r="FU114" s="166"/>
      <c r="FV114" s="160"/>
      <c r="FW114" s="161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2"/>
      <c r="GI114" s="160"/>
      <c r="GJ114" s="161"/>
      <c r="GK114" s="161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2"/>
      <c r="GV114" s="160"/>
      <c r="GW114" s="161"/>
      <c r="GX114" s="161"/>
      <c r="GY114" s="161"/>
      <c r="GZ114" s="161"/>
      <c r="HA114" s="161"/>
      <c r="HB114" s="161"/>
      <c r="HC114" s="161"/>
      <c r="HD114" s="161"/>
      <c r="HE114" s="161"/>
      <c r="HF114" s="161"/>
      <c r="HG114" s="161"/>
      <c r="HH114" s="162"/>
      <c r="HI114" s="155"/>
      <c r="HJ114" s="156"/>
      <c r="HK114" s="156"/>
      <c r="HL114" s="156"/>
      <c r="HM114" s="156"/>
      <c r="HN114" s="156"/>
      <c r="HO114" s="156"/>
      <c r="HP114" s="156"/>
      <c r="HQ114" s="156"/>
      <c r="HR114" s="156"/>
      <c r="HS114" s="156"/>
      <c r="HT114" s="156"/>
      <c r="HU114" s="187"/>
      <c r="HV114" s="155" t="s">
        <v>38</v>
      </c>
      <c r="HW114" s="156"/>
      <c r="HX114" s="156"/>
      <c r="HY114" s="156"/>
      <c r="HZ114" s="156"/>
      <c r="IA114" s="156"/>
      <c r="IB114" s="156"/>
      <c r="IC114" s="156"/>
      <c r="ID114" s="156"/>
      <c r="IE114" s="156"/>
      <c r="IF114" s="156"/>
      <c r="IG114" s="156"/>
      <c r="IH114" s="185"/>
      <c r="II114" s="39"/>
    </row>
    <row r="115" spans="1:243" x14ac:dyDescent="0.2">
      <c r="A115" s="21"/>
      <c r="B115" s="173" t="s">
        <v>236</v>
      </c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4" t="s">
        <v>112</v>
      </c>
      <c r="BS115" s="175"/>
      <c r="BT115" s="175"/>
      <c r="BU115" s="175"/>
      <c r="BV115" s="175"/>
      <c r="BW115" s="175"/>
      <c r="BX115" s="175"/>
      <c r="BY115" s="176"/>
      <c r="BZ115" s="177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7"/>
      <c r="CK115" s="175"/>
      <c r="CL115" s="175"/>
      <c r="CM115" s="175"/>
      <c r="CN115" s="175"/>
      <c r="CO115" s="175"/>
      <c r="CP115" s="175"/>
      <c r="CQ115" s="176"/>
      <c r="CR115" s="164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6"/>
      <c r="DE115" s="125"/>
      <c r="DF115" s="125"/>
      <c r="DG115" s="125"/>
      <c r="DH115" s="126"/>
      <c r="DI115" s="164"/>
      <c r="DJ115" s="165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6"/>
      <c r="DV115" s="160"/>
      <c r="DW115" s="161"/>
      <c r="DX115" s="161"/>
      <c r="DY115" s="161"/>
      <c r="DZ115" s="161"/>
      <c r="EA115" s="161"/>
      <c r="EB115" s="161"/>
      <c r="EC115" s="161"/>
      <c r="ED115" s="161"/>
      <c r="EE115" s="161"/>
      <c r="EF115" s="161"/>
      <c r="EG115" s="161"/>
      <c r="EH115" s="162"/>
      <c r="EI115" s="160"/>
      <c r="EJ115" s="161"/>
      <c r="EK115" s="161"/>
      <c r="EL115" s="161"/>
      <c r="EM115" s="161"/>
      <c r="EN115" s="161"/>
      <c r="EO115" s="161"/>
      <c r="EP115" s="161"/>
      <c r="EQ115" s="161"/>
      <c r="ER115" s="161"/>
      <c r="ES115" s="161"/>
      <c r="ET115" s="161"/>
      <c r="EU115" s="162"/>
      <c r="EV115" s="160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1"/>
      <c r="FG115" s="161"/>
      <c r="FH115" s="162"/>
      <c r="FI115" s="164"/>
      <c r="FJ115" s="165"/>
      <c r="FK115" s="165"/>
      <c r="FL115" s="165"/>
      <c r="FM115" s="165"/>
      <c r="FN115" s="165"/>
      <c r="FO115" s="165"/>
      <c r="FP115" s="165"/>
      <c r="FQ115" s="165"/>
      <c r="FR115" s="165"/>
      <c r="FS115" s="165"/>
      <c r="FT115" s="165"/>
      <c r="FU115" s="166"/>
      <c r="FV115" s="160"/>
      <c r="FW115" s="161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2"/>
      <c r="GI115" s="160"/>
      <c r="GJ115" s="161"/>
      <c r="GK115" s="161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2"/>
      <c r="GV115" s="160"/>
      <c r="GW115" s="161"/>
      <c r="GX115" s="161"/>
      <c r="GY115" s="161"/>
      <c r="GZ115" s="161"/>
      <c r="HA115" s="161"/>
      <c r="HB115" s="161"/>
      <c r="HC115" s="161"/>
      <c r="HD115" s="161"/>
      <c r="HE115" s="161"/>
      <c r="HF115" s="161"/>
      <c r="HG115" s="161"/>
      <c r="HH115" s="162"/>
      <c r="HI115" s="155"/>
      <c r="HJ115" s="156"/>
      <c r="HK115" s="156"/>
      <c r="HL115" s="156"/>
      <c r="HM115" s="156"/>
      <c r="HN115" s="156"/>
      <c r="HO115" s="156"/>
      <c r="HP115" s="156"/>
      <c r="HQ115" s="156"/>
      <c r="HR115" s="156"/>
      <c r="HS115" s="156"/>
      <c r="HT115" s="156"/>
      <c r="HU115" s="187"/>
      <c r="HV115" s="155" t="s">
        <v>38</v>
      </c>
      <c r="HW115" s="156"/>
      <c r="HX115" s="156"/>
      <c r="HY115" s="156"/>
      <c r="HZ115" s="156"/>
      <c r="IA115" s="156"/>
      <c r="IB115" s="156"/>
      <c r="IC115" s="156"/>
      <c r="ID115" s="156"/>
      <c r="IE115" s="156"/>
      <c r="IF115" s="156"/>
      <c r="IG115" s="156"/>
      <c r="IH115" s="185"/>
      <c r="II115" s="39"/>
    </row>
    <row r="116" spans="1:243" x14ac:dyDescent="0.2">
      <c r="A116" s="21"/>
      <c r="B116" s="173" t="s">
        <v>237</v>
      </c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4" t="s">
        <v>113</v>
      </c>
      <c r="BS116" s="175"/>
      <c r="BT116" s="175"/>
      <c r="BU116" s="175"/>
      <c r="BV116" s="175"/>
      <c r="BW116" s="175"/>
      <c r="BX116" s="175"/>
      <c r="BY116" s="176"/>
      <c r="BZ116" s="177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7"/>
      <c r="CK116" s="175"/>
      <c r="CL116" s="175"/>
      <c r="CM116" s="175"/>
      <c r="CN116" s="175"/>
      <c r="CO116" s="175"/>
      <c r="CP116" s="175"/>
      <c r="CQ116" s="176"/>
      <c r="CR116" s="164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6"/>
      <c r="DE116" s="125"/>
      <c r="DF116" s="125"/>
      <c r="DG116" s="125"/>
      <c r="DH116" s="126"/>
      <c r="DI116" s="164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6"/>
      <c r="DV116" s="160"/>
      <c r="DW116" s="161"/>
      <c r="DX116" s="161"/>
      <c r="DY116" s="161"/>
      <c r="DZ116" s="161"/>
      <c r="EA116" s="161"/>
      <c r="EB116" s="161"/>
      <c r="EC116" s="161"/>
      <c r="ED116" s="161"/>
      <c r="EE116" s="161"/>
      <c r="EF116" s="161"/>
      <c r="EG116" s="161"/>
      <c r="EH116" s="162"/>
      <c r="EI116" s="160"/>
      <c r="EJ116" s="161"/>
      <c r="EK116" s="161"/>
      <c r="EL116" s="161"/>
      <c r="EM116" s="161"/>
      <c r="EN116" s="161"/>
      <c r="EO116" s="161"/>
      <c r="EP116" s="161"/>
      <c r="EQ116" s="161"/>
      <c r="ER116" s="161"/>
      <c r="ES116" s="161"/>
      <c r="ET116" s="161"/>
      <c r="EU116" s="162"/>
      <c r="EV116" s="160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1"/>
      <c r="FG116" s="161"/>
      <c r="FH116" s="162"/>
      <c r="FI116" s="164"/>
      <c r="FJ116" s="165"/>
      <c r="FK116" s="165"/>
      <c r="FL116" s="165"/>
      <c r="FM116" s="165"/>
      <c r="FN116" s="165"/>
      <c r="FO116" s="165"/>
      <c r="FP116" s="165"/>
      <c r="FQ116" s="165"/>
      <c r="FR116" s="165"/>
      <c r="FS116" s="165"/>
      <c r="FT116" s="165"/>
      <c r="FU116" s="166"/>
      <c r="FV116" s="160"/>
      <c r="FW116" s="161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2"/>
      <c r="GI116" s="160"/>
      <c r="GJ116" s="161"/>
      <c r="GK116" s="161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2"/>
      <c r="GV116" s="160"/>
      <c r="GW116" s="161"/>
      <c r="GX116" s="161"/>
      <c r="GY116" s="161"/>
      <c r="GZ116" s="161"/>
      <c r="HA116" s="161"/>
      <c r="HB116" s="161"/>
      <c r="HC116" s="161"/>
      <c r="HD116" s="161"/>
      <c r="HE116" s="161"/>
      <c r="HF116" s="161"/>
      <c r="HG116" s="161"/>
      <c r="HH116" s="162"/>
      <c r="HI116" s="155"/>
      <c r="HJ116" s="156"/>
      <c r="HK116" s="156"/>
      <c r="HL116" s="156"/>
      <c r="HM116" s="156"/>
      <c r="HN116" s="156"/>
      <c r="HO116" s="156"/>
      <c r="HP116" s="156"/>
      <c r="HQ116" s="156"/>
      <c r="HR116" s="156"/>
      <c r="HS116" s="156"/>
      <c r="HT116" s="156"/>
      <c r="HU116" s="187"/>
      <c r="HV116" s="155" t="s">
        <v>38</v>
      </c>
      <c r="HW116" s="156"/>
      <c r="HX116" s="156"/>
      <c r="HY116" s="156"/>
      <c r="HZ116" s="156"/>
      <c r="IA116" s="156"/>
      <c r="IB116" s="156"/>
      <c r="IC116" s="156"/>
      <c r="ID116" s="156"/>
      <c r="IE116" s="156"/>
      <c r="IF116" s="156"/>
      <c r="IG116" s="156"/>
      <c r="IH116" s="185"/>
      <c r="II116" s="39"/>
    </row>
    <row r="117" spans="1:243" ht="12.75" customHeight="1" x14ac:dyDescent="0.2">
      <c r="A117" s="202" t="s">
        <v>238</v>
      </c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193" t="s">
        <v>114</v>
      </c>
      <c r="BS117" s="179"/>
      <c r="BT117" s="179"/>
      <c r="BU117" s="179"/>
      <c r="BV117" s="179"/>
      <c r="BW117" s="179"/>
      <c r="BX117" s="179"/>
      <c r="BY117" s="180"/>
      <c r="BZ117" s="178" t="s">
        <v>38</v>
      </c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8"/>
      <c r="CK117" s="179"/>
      <c r="CL117" s="179"/>
      <c r="CM117" s="179"/>
      <c r="CN117" s="179"/>
      <c r="CO117" s="179"/>
      <c r="CP117" s="179"/>
      <c r="CQ117" s="180"/>
      <c r="CR117" s="164">
        <f t="shared" ref="CR117" si="29">DF117+DE117+DH117</f>
        <v>365251.16</v>
      </c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6"/>
      <c r="DE117" s="125">
        <v>0</v>
      </c>
      <c r="DF117" s="125">
        <v>0</v>
      </c>
      <c r="DG117" s="125"/>
      <c r="DH117" s="126">
        <f>DH119</f>
        <v>365251.16</v>
      </c>
      <c r="DI117" s="164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6"/>
      <c r="DV117" s="160"/>
      <c r="DW117" s="161"/>
      <c r="DX117" s="161"/>
      <c r="DY117" s="161"/>
      <c r="DZ117" s="161"/>
      <c r="EA117" s="161"/>
      <c r="EB117" s="161"/>
      <c r="EC117" s="161"/>
      <c r="ED117" s="161"/>
      <c r="EE117" s="161"/>
      <c r="EF117" s="161"/>
      <c r="EG117" s="161"/>
      <c r="EH117" s="162"/>
      <c r="EI117" s="160"/>
      <c r="EJ117" s="161"/>
      <c r="EK117" s="161"/>
      <c r="EL117" s="161"/>
      <c r="EM117" s="161"/>
      <c r="EN117" s="161"/>
      <c r="EO117" s="161"/>
      <c r="EP117" s="161"/>
      <c r="EQ117" s="161"/>
      <c r="ER117" s="161"/>
      <c r="ES117" s="161"/>
      <c r="ET117" s="161"/>
      <c r="EU117" s="162"/>
      <c r="EV117" s="160"/>
      <c r="EW117" s="161"/>
      <c r="EX117" s="161"/>
      <c r="EY117" s="161"/>
      <c r="EZ117" s="161"/>
      <c r="FA117" s="161"/>
      <c r="FB117" s="161"/>
      <c r="FC117" s="161"/>
      <c r="FD117" s="161"/>
      <c r="FE117" s="161"/>
      <c r="FF117" s="161"/>
      <c r="FG117" s="161"/>
      <c r="FH117" s="162"/>
      <c r="FI117" s="164"/>
      <c r="FJ117" s="165"/>
      <c r="FK117" s="165"/>
      <c r="FL117" s="165"/>
      <c r="FM117" s="165"/>
      <c r="FN117" s="165"/>
      <c r="FO117" s="165"/>
      <c r="FP117" s="165"/>
      <c r="FQ117" s="165"/>
      <c r="FR117" s="165"/>
      <c r="FS117" s="165"/>
      <c r="FT117" s="165"/>
      <c r="FU117" s="166"/>
      <c r="FV117" s="160"/>
      <c r="FW117" s="161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2"/>
      <c r="GI117" s="160"/>
      <c r="GJ117" s="161"/>
      <c r="GK117" s="161"/>
      <c r="GL117" s="161"/>
      <c r="GM117" s="161"/>
      <c r="GN117" s="161"/>
      <c r="GO117" s="161"/>
      <c r="GP117" s="161"/>
      <c r="GQ117" s="161"/>
      <c r="GR117" s="161"/>
      <c r="GS117" s="161"/>
      <c r="GT117" s="161"/>
      <c r="GU117" s="162"/>
      <c r="GV117" s="160"/>
      <c r="GW117" s="161"/>
      <c r="GX117" s="161"/>
      <c r="GY117" s="161"/>
      <c r="GZ117" s="161"/>
      <c r="HA117" s="161"/>
      <c r="HB117" s="161"/>
      <c r="HC117" s="161"/>
      <c r="HD117" s="161"/>
      <c r="HE117" s="161"/>
      <c r="HF117" s="161"/>
      <c r="HG117" s="161"/>
      <c r="HH117" s="162"/>
      <c r="HI117" s="155"/>
      <c r="HJ117" s="156"/>
      <c r="HK117" s="156"/>
      <c r="HL117" s="156"/>
      <c r="HM117" s="156"/>
      <c r="HN117" s="156"/>
      <c r="HO117" s="156"/>
      <c r="HP117" s="156"/>
      <c r="HQ117" s="156"/>
      <c r="HR117" s="156"/>
      <c r="HS117" s="156"/>
      <c r="HT117" s="156"/>
      <c r="HU117" s="187"/>
      <c r="HV117" s="155" t="s">
        <v>38</v>
      </c>
      <c r="HW117" s="156"/>
      <c r="HX117" s="156"/>
      <c r="HY117" s="156"/>
      <c r="HZ117" s="156"/>
      <c r="IA117" s="156"/>
      <c r="IB117" s="156"/>
      <c r="IC117" s="156"/>
      <c r="ID117" s="156"/>
      <c r="IE117" s="156"/>
      <c r="IF117" s="156"/>
      <c r="IG117" s="156"/>
      <c r="IH117" s="185"/>
      <c r="II117" s="39"/>
    </row>
    <row r="118" spans="1:243" x14ac:dyDescent="0.2">
      <c r="A118" s="21"/>
      <c r="B118" s="173" t="s">
        <v>239</v>
      </c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4"/>
      <c r="BS118" s="175"/>
      <c r="BT118" s="175"/>
      <c r="BU118" s="175"/>
      <c r="BV118" s="175"/>
      <c r="BW118" s="175"/>
      <c r="BX118" s="175"/>
      <c r="BY118" s="176"/>
      <c r="BZ118" s="177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7"/>
      <c r="CK118" s="175"/>
      <c r="CL118" s="175"/>
      <c r="CM118" s="175"/>
      <c r="CN118" s="175"/>
      <c r="CO118" s="175"/>
      <c r="CP118" s="175"/>
      <c r="CQ118" s="176"/>
      <c r="CR118" s="164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6"/>
      <c r="DE118" s="125"/>
      <c r="DF118" s="125"/>
      <c r="DG118" s="125"/>
      <c r="DH118" s="126"/>
      <c r="DI118" s="164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6"/>
      <c r="DV118" s="160"/>
      <c r="DW118" s="161"/>
      <c r="DX118" s="161"/>
      <c r="DY118" s="161"/>
      <c r="DZ118" s="161"/>
      <c r="EA118" s="161"/>
      <c r="EB118" s="161"/>
      <c r="EC118" s="161"/>
      <c r="ED118" s="161"/>
      <c r="EE118" s="161"/>
      <c r="EF118" s="161"/>
      <c r="EG118" s="161"/>
      <c r="EH118" s="162"/>
      <c r="EI118" s="160"/>
      <c r="EJ118" s="161"/>
      <c r="EK118" s="161"/>
      <c r="EL118" s="161"/>
      <c r="EM118" s="161"/>
      <c r="EN118" s="161"/>
      <c r="EO118" s="161"/>
      <c r="EP118" s="161"/>
      <c r="EQ118" s="161"/>
      <c r="ER118" s="161"/>
      <c r="ES118" s="161"/>
      <c r="ET118" s="161"/>
      <c r="EU118" s="162"/>
      <c r="EV118" s="160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161"/>
      <c r="FG118" s="161"/>
      <c r="FH118" s="162"/>
      <c r="FI118" s="164"/>
      <c r="FJ118" s="165"/>
      <c r="FK118" s="165"/>
      <c r="FL118" s="165"/>
      <c r="FM118" s="165"/>
      <c r="FN118" s="165"/>
      <c r="FO118" s="165"/>
      <c r="FP118" s="165"/>
      <c r="FQ118" s="165"/>
      <c r="FR118" s="165"/>
      <c r="FS118" s="165"/>
      <c r="FT118" s="165"/>
      <c r="FU118" s="166"/>
      <c r="FV118" s="160"/>
      <c r="FW118" s="161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162"/>
      <c r="GI118" s="160"/>
      <c r="GJ118" s="161"/>
      <c r="GK118" s="161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2"/>
      <c r="GV118" s="160"/>
      <c r="GW118" s="161"/>
      <c r="GX118" s="161"/>
      <c r="GY118" s="161"/>
      <c r="GZ118" s="161"/>
      <c r="HA118" s="161"/>
      <c r="HB118" s="161"/>
      <c r="HC118" s="161"/>
      <c r="HD118" s="161"/>
      <c r="HE118" s="161"/>
      <c r="HF118" s="161"/>
      <c r="HG118" s="161"/>
      <c r="HH118" s="162"/>
      <c r="HI118" s="155"/>
      <c r="HJ118" s="156"/>
      <c r="HK118" s="156"/>
      <c r="HL118" s="156"/>
      <c r="HM118" s="156"/>
      <c r="HN118" s="156"/>
      <c r="HO118" s="156"/>
      <c r="HP118" s="156"/>
      <c r="HQ118" s="156"/>
      <c r="HR118" s="156"/>
      <c r="HS118" s="156"/>
      <c r="HT118" s="156"/>
      <c r="HU118" s="187"/>
      <c r="HV118" s="155" t="s">
        <v>38</v>
      </c>
      <c r="HW118" s="156"/>
      <c r="HX118" s="156"/>
      <c r="HY118" s="156"/>
      <c r="HZ118" s="156"/>
      <c r="IA118" s="156"/>
      <c r="IB118" s="156"/>
      <c r="IC118" s="156"/>
      <c r="ID118" s="156"/>
      <c r="IE118" s="156"/>
      <c r="IF118" s="156"/>
      <c r="IG118" s="156"/>
      <c r="IH118" s="185"/>
      <c r="II118" s="39"/>
    </row>
    <row r="119" spans="1:243" x14ac:dyDescent="0.2">
      <c r="A119" s="21"/>
      <c r="B119" s="173" t="s">
        <v>240</v>
      </c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4" t="s">
        <v>115</v>
      </c>
      <c r="BS119" s="175"/>
      <c r="BT119" s="175"/>
      <c r="BU119" s="175"/>
      <c r="BV119" s="175"/>
      <c r="BW119" s="175"/>
      <c r="BX119" s="175"/>
      <c r="BY119" s="176"/>
      <c r="BZ119" s="177" t="s">
        <v>116</v>
      </c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7"/>
      <c r="CK119" s="175"/>
      <c r="CL119" s="175"/>
      <c r="CM119" s="175"/>
      <c r="CN119" s="175"/>
      <c r="CO119" s="175"/>
      <c r="CP119" s="175"/>
      <c r="CQ119" s="176"/>
      <c r="CR119" s="164">
        <f t="shared" ref="CR119" si="30">DF119+DE119+DH119</f>
        <v>365251.16</v>
      </c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6"/>
      <c r="DE119" s="125">
        <v>0</v>
      </c>
      <c r="DF119" s="125">
        <v>0</v>
      </c>
      <c r="DG119" s="125"/>
      <c r="DH119" s="126">
        <v>365251.16</v>
      </c>
      <c r="DI119" s="164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6"/>
      <c r="DV119" s="160"/>
      <c r="DW119" s="161"/>
      <c r="DX119" s="161"/>
      <c r="DY119" s="161"/>
      <c r="DZ119" s="161"/>
      <c r="EA119" s="161"/>
      <c r="EB119" s="161"/>
      <c r="EC119" s="161"/>
      <c r="ED119" s="161"/>
      <c r="EE119" s="161"/>
      <c r="EF119" s="161"/>
      <c r="EG119" s="161"/>
      <c r="EH119" s="162"/>
      <c r="EI119" s="160"/>
      <c r="EJ119" s="161"/>
      <c r="EK119" s="161"/>
      <c r="EL119" s="161"/>
      <c r="EM119" s="161"/>
      <c r="EN119" s="161"/>
      <c r="EO119" s="161"/>
      <c r="EP119" s="161"/>
      <c r="EQ119" s="161"/>
      <c r="ER119" s="161"/>
      <c r="ES119" s="161"/>
      <c r="ET119" s="161"/>
      <c r="EU119" s="162"/>
      <c r="EV119" s="160"/>
      <c r="EW119" s="161"/>
      <c r="EX119" s="161"/>
      <c r="EY119" s="161"/>
      <c r="EZ119" s="161"/>
      <c r="FA119" s="161"/>
      <c r="FB119" s="161"/>
      <c r="FC119" s="161"/>
      <c r="FD119" s="161"/>
      <c r="FE119" s="161"/>
      <c r="FF119" s="161"/>
      <c r="FG119" s="161"/>
      <c r="FH119" s="162"/>
      <c r="FI119" s="164"/>
      <c r="FJ119" s="165"/>
      <c r="FK119" s="165"/>
      <c r="FL119" s="165"/>
      <c r="FM119" s="165"/>
      <c r="FN119" s="165"/>
      <c r="FO119" s="165"/>
      <c r="FP119" s="165"/>
      <c r="FQ119" s="165"/>
      <c r="FR119" s="165"/>
      <c r="FS119" s="165"/>
      <c r="FT119" s="165"/>
      <c r="FU119" s="166"/>
      <c r="FV119" s="160"/>
      <c r="FW119" s="161"/>
      <c r="FX119" s="161"/>
      <c r="FY119" s="161"/>
      <c r="FZ119" s="161"/>
      <c r="GA119" s="161"/>
      <c r="GB119" s="161"/>
      <c r="GC119" s="161"/>
      <c r="GD119" s="161"/>
      <c r="GE119" s="161"/>
      <c r="GF119" s="161"/>
      <c r="GG119" s="161"/>
      <c r="GH119" s="162"/>
      <c r="GI119" s="160"/>
      <c r="GJ119" s="161"/>
      <c r="GK119" s="161"/>
      <c r="GL119" s="161"/>
      <c r="GM119" s="161"/>
      <c r="GN119" s="161"/>
      <c r="GO119" s="161"/>
      <c r="GP119" s="161"/>
      <c r="GQ119" s="161"/>
      <c r="GR119" s="161"/>
      <c r="GS119" s="161"/>
      <c r="GT119" s="161"/>
      <c r="GU119" s="162"/>
      <c r="GV119" s="160"/>
      <c r="GW119" s="161"/>
      <c r="GX119" s="161"/>
      <c r="GY119" s="161"/>
      <c r="GZ119" s="161"/>
      <c r="HA119" s="161"/>
      <c r="HB119" s="161"/>
      <c r="HC119" s="161"/>
      <c r="HD119" s="161"/>
      <c r="HE119" s="161"/>
      <c r="HF119" s="161"/>
      <c r="HG119" s="161"/>
      <c r="HH119" s="162"/>
      <c r="HI119" s="155"/>
      <c r="HJ119" s="156"/>
      <c r="HK119" s="156"/>
      <c r="HL119" s="156"/>
      <c r="HM119" s="156"/>
      <c r="HN119" s="156"/>
      <c r="HO119" s="156"/>
      <c r="HP119" s="156"/>
      <c r="HQ119" s="156"/>
      <c r="HR119" s="156"/>
      <c r="HS119" s="156"/>
      <c r="HT119" s="156"/>
      <c r="HU119" s="187"/>
      <c r="HV119" s="155" t="s">
        <v>38</v>
      </c>
      <c r="HW119" s="156"/>
      <c r="HX119" s="156"/>
      <c r="HY119" s="156"/>
      <c r="HZ119" s="156"/>
      <c r="IA119" s="156"/>
      <c r="IB119" s="156"/>
      <c r="IC119" s="156"/>
      <c r="ID119" s="156"/>
      <c r="IE119" s="156"/>
      <c r="IF119" s="156"/>
      <c r="IG119" s="156"/>
      <c r="IH119" s="185"/>
      <c r="II119" s="39"/>
    </row>
    <row r="120" spans="1:243" ht="11.25" customHeight="1" thickBot="1" x14ac:dyDescent="0.25">
      <c r="A120" s="242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  <c r="BI120" s="243"/>
      <c r="BJ120" s="243"/>
      <c r="BK120" s="243"/>
      <c r="BL120" s="243"/>
      <c r="BM120" s="243"/>
      <c r="BN120" s="243"/>
      <c r="BO120" s="243"/>
      <c r="BP120" s="243"/>
      <c r="BQ120" s="244"/>
      <c r="BR120" s="245"/>
      <c r="BS120" s="246"/>
      <c r="BT120" s="246"/>
      <c r="BU120" s="246"/>
      <c r="BV120" s="246"/>
      <c r="BW120" s="246"/>
      <c r="BX120" s="246"/>
      <c r="BY120" s="247"/>
      <c r="BZ120" s="248"/>
      <c r="CA120" s="246"/>
      <c r="CB120" s="246"/>
      <c r="CC120" s="246"/>
      <c r="CD120" s="246"/>
      <c r="CE120" s="246"/>
      <c r="CF120" s="246"/>
      <c r="CG120" s="246"/>
      <c r="CH120" s="246"/>
      <c r="CI120" s="204"/>
      <c r="CJ120" s="209"/>
      <c r="CK120" s="204"/>
      <c r="CL120" s="204"/>
      <c r="CM120" s="204"/>
      <c r="CN120" s="204"/>
      <c r="CO120" s="204"/>
      <c r="CP120" s="204"/>
      <c r="CQ120" s="205"/>
      <c r="CR120" s="168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70"/>
      <c r="DE120" s="87"/>
      <c r="DF120" s="87"/>
      <c r="DG120" s="87"/>
      <c r="DH120" s="127"/>
      <c r="DI120" s="239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1"/>
      <c r="DV120" s="223"/>
      <c r="DW120" s="224"/>
      <c r="DX120" s="224"/>
      <c r="DY120" s="224"/>
      <c r="DZ120" s="224"/>
      <c r="EA120" s="224"/>
      <c r="EB120" s="224"/>
      <c r="EC120" s="224"/>
      <c r="ED120" s="224"/>
      <c r="EE120" s="224"/>
      <c r="EF120" s="224"/>
      <c r="EG120" s="224"/>
      <c r="EH120" s="225"/>
      <c r="EI120" s="223"/>
      <c r="EJ120" s="224"/>
      <c r="EK120" s="224"/>
      <c r="EL120" s="224"/>
      <c r="EM120" s="224"/>
      <c r="EN120" s="224"/>
      <c r="EO120" s="224"/>
      <c r="EP120" s="224"/>
      <c r="EQ120" s="224"/>
      <c r="ER120" s="224"/>
      <c r="ES120" s="224"/>
      <c r="ET120" s="224"/>
      <c r="EU120" s="225"/>
      <c r="EV120" s="223"/>
      <c r="EW120" s="224"/>
      <c r="EX120" s="224"/>
      <c r="EY120" s="224"/>
      <c r="EZ120" s="224"/>
      <c r="FA120" s="224"/>
      <c r="FB120" s="224"/>
      <c r="FC120" s="224"/>
      <c r="FD120" s="224"/>
      <c r="FE120" s="224"/>
      <c r="FF120" s="224"/>
      <c r="FG120" s="224"/>
      <c r="FH120" s="225"/>
      <c r="FI120" s="223"/>
      <c r="FJ120" s="224"/>
      <c r="FK120" s="224"/>
      <c r="FL120" s="224"/>
      <c r="FM120" s="224"/>
      <c r="FN120" s="224"/>
      <c r="FO120" s="224"/>
      <c r="FP120" s="224"/>
      <c r="FQ120" s="224"/>
      <c r="FR120" s="224"/>
      <c r="FS120" s="224"/>
      <c r="FT120" s="224"/>
      <c r="FU120" s="225"/>
      <c r="FV120" s="223"/>
      <c r="FW120" s="224"/>
      <c r="FX120" s="224"/>
      <c r="FY120" s="224"/>
      <c r="FZ120" s="224"/>
      <c r="GA120" s="224"/>
      <c r="GB120" s="224"/>
      <c r="GC120" s="224"/>
      <c r="GD120" s="224"/>
      <c r="GE120" s="224"/>
      <c r="GF120" s="224"/>
      <c r="GG120" s="224"/>
      <c r="GH120" s="225"/>
      <c r="GI120" s="223"/>
      <c r="GJ120" s="224"/>
      <c r="GK120" s="224"/>
      <c r="GL120" s="224"/>
      <c r="GM120" s="224"/>
      <c r="GN120" s="224"/>
      <c r="GO120" s="224"/>
      <c r="GP120" s="224"/>
      <c r="GQ120" s="224"/>
      <c r="GR120" s="224"/>
      <c r="GS120" s="224"/>
      <c r="GT120" s="224"/>
      <c r="GU120" s="225"/>
      <c r="GV120" s="223"/>
      <c r="GW120" s="224"/>
      <c r="GX120" s="224"/>
      <c r="GY120" s="224"/>
      <c r="GZ120" s="224"/>
      <c r="HA120" s="224"/>
      <c r="HB120" s="224"/>
      <c r="HC120" s="224"/>
      <c r="HD120" s="224"/>
      <c r="HE120" s="224"/>
      <c r="HF120" s="224"/>
      <c r="HG120" s="224"/>
      <c r="HH120" s="225"/>
      <c r="HI120" s="226"/>
      <c r="HJ120" s="227"/>
      <c r="HK120" s="227"/>
      <c r="HL120" s="227"/>
      <c r="HM120" s="227"/>
      <c r="HN120" s="227"/>
      <c r="HO120" s="227"/>
      <c r="HP120" s="227"/>
      <c r="HQ120" s="227"/>
      <c r="HR120" s="227"/>
      <c r="HS120" s="227"/>
      <c r="HT120" s="227"/>
      <c r="HU120" s="228"/>
      <c r="HV120" s="226"/>
      <c r="HW120" s="227"/>
      <c r="HX120" s="227"/>
      <c r="HY120" s="227"/>
      <c r="HZ120" s="227"/>
      <c r="IA120" s="227"/>
      <c r="IB120" s="227"/>
      <c r="IC120" s="227"/>
      <c r="ID120" s="227"/>
      <c r="IE120" s="227"/>
      <c r="IF120" s="227"/>
      <c r="IG120" s="227"/>
      <c r="IH120" s="238"/>
      <c r="II120" s="39"/>
    </row>
    <row r="121" spans="1:243" ht="3" customHeight="1" x14ac:dyDescent="0.2">
      <c r="CI121" s="43"/>
      <c r="CJ121" s="43"/>
      <c r="CK121" s="43"/>
      <c r="CL121" s="43"/>
      <c r="CM121" s="43"/>
      <c r="CN121" s="43"/>
      <c r="CO121" s="43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L121" s="86"/>
      <c r="DM121" s="86"/>
      <c r="DN121" s="86"/>
      <c r="DO121" s="86"/>
      <c r="DP121" s="86"/>
      <c r="DQ121" s="86"/>
      <c r="DR121" s="86"/>
      <c r="DS121" s="86"/>
      <c r="DT121" s="86"/>
      <c r="DU121" s="86"/>
      <c r="DV121" s="86"/>
      <c r="DW121" s="86"/>
      <c r="DX121" s="86"/>
      <c r="DY121" s="86"/>
      <c r="DZ121" s="86"/>
      <c r="EA121" s="86"/>
      <c r="EB121" s="86"/>
      <c r="EC121" s="86"/>
      <c r="ED121" s="86"/>
      <c r="EE121" s="86"/>
      <c r="EF121" s="86"/>
      <c r="EG121" s="86"/>
      <c r="EH121" s="86"/>
      <c r="EI121" s="86"/>
      <c r="EJ121" s="86"/>
      <c r="EK121" s="86"/>
      <c r="EL121" s="86"/>
      <c r="EM121" s="86"/>
      <c r="EN121" s="86"/>
      <c r="EO121" s="86"/>
      <c r="EP121" s="86"/>
      <c r="EQ121" s="86"/>
      <c r="ER121" s="86"/>
      <c r="ES121" s="86"/>
      <c r="ET121" s="86"/>
      <c r="EU121" s="86"/>
      <c r="EV121" s="86"/>
      <c r="EW121" s="86"/>
      <c r="EX121" s="86"/>
      <c r="EY121" s="86"/>
      <c r="EZ121" s="86"/>
      <c r="FA121" s="86"/>
      <c r="FB121" s="86"/>
      <c r="FC121" s="86"/>
      <c r="FD121" s="86"/>
      <c r="FE121" s="86"/>
      <c r="FF121" s="86"/>
      <c r="FG121" s="86"/>
      <c r="FH121" s="86"/>
      <c r="FI121" s="86"/>
      <c r="FJ121" s="86"/>
      <c r="FK121" s="86"/>
      <c r="FL121" s="86"/>
      <c r="FM121" s="86"/>
      <c r="FN121" s="86"/>
      <c r="FO121" s="86"/>
      <c r="FP121" s="86"/>
      <c r="FQ121" s="86"/>
      <c r="FR121" s="86"/>
      <c r="FS121" s="86"/>
      <c r="FT121" s="86"/>
      <c r="FU121" s="86"/>
      <c r="FV121" s="86"/>
      <c r="FW121" s="86"/>
      <c r="FX121" s="86"/>
      <c r="FY121" s="86"/>
      <c r="FZ121" s="86"/>
      <c r="GA121" s="86"/>
      <c r="GB121" s="86"/>
      <c r="GC121" s="86"/>
      <c r="GD121" s="86"/>
      <c r="GE121" s="86"/>
      <c r="GF121" s="86"/>
      <c r="GG121" s="86"/>
      <c r="GH121" s="86"/>
      <c r="GI121" s="86"/>
      <c r="GJ121" s="86"/>
      <c r="GK121" s="86"/>
      <c r="GL121" s="86"/>
      <c r="GM121" s="86"/>
      <c r="GN121" s="86"/>
      <c r="GO121" s="86"/>
      <c r="GP121" s="86"/>
      <c r="GQ121" s="86"/>
      <c r="GR121" s="86"/>
      <c r="GS121" s="86"/>
      <c r="GT121" s="86"/>
      <c r="GU121" s="86"/>
      <c r="GV121" s="86"/>
      <c r="GW121" s="86"/>
      <c r="GX121" s="86"/>
      <c r="GY121" s="86"/>
      <c r="GZ121" s="86"/>
      <c r="HA121" s="86"/>
      <c r="HB121" s="86"/>
      <c r="HC121" s="86"/>
      <c r="HD121" s="86"/>
      <c r="HE121" s="86"/>
      <c r="HF121" s="86"/>
      <c r="HG121" s="86"/>
      <c r="HH121" s="86"/>
    </row>
    <row r="122" spans="1:243" s="5" customFormat="1" ht="12" customHeight="1" x14ac:dyDescent="0.2">
      <c r="A122" s="10" t="s">
        <v>173</v>
      </c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</row>
    <row r="123" spans="1:243" s="5" customFormat="1" ht="11.25" customHeight="1" x14ac:dyDescent="0.2">
      <c r="A123" s="10" t="s">
        <v>174</v>
      </c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</row>
    <row r="124" spans="1:243" s="5" customFormat="1" ht="11.25" customHeight="1" x14ac:dyDescent="0.2">
      <c r="A124" s="10" t="s">
        <v>175</v>
      </c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</row>
    <row r="125" spans="1:243" s="5" customFormat="1" ht="10.5" customHeight="1" x14ac:dyDescent="0.2">
      <c r="A125" s="10" t="s">
        <v>176</v>
      </c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</row>
    <row r="126" spans="1:243" s="5" customFormat="1" ht="10.5" customHeight="1" x14ac:dyDescent="0.2">
      <c r="A126" s="10" t="s">
        <v>177</v>
      </c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</row>
    <row r="127" spans="1:243" s="5" customFormat="1" ht="10.5" customHeight="1" x14ac:dyDescent="0.2">
      <c r="A127" s="10" t="s">
        <v>241</v>
      </c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</row>
    <row r="128" spans="1:243" s="5" customFormat="1" ht="10.5" x14ac:dyDescent="0.2">
      <c r="A128" s="222" t="s">
        <v>242</v>
      </c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222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222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222"/>
      <c r="EC128" s="222"/>
      <c r="ED128" s="222"/>
      <c r="EE128" s="222"/>
      <c r="EF128" s="222"/>
      <c r="EG128" s="222"/>
      <c r="EH128" s="222"/>
      <c r="EI128" s="222"/>
      <c r="EJ128" s="222"/>
      <c r="EK128" s="222"/>
      <c r="EL128" s="222"/>
      <c r="EM128" s="222"/>
      <c r="EN128" s="222"/>
      <c r="EO128" s="222"/>
      <c r="EP128" s="222"/>
      <c r="EQ128" s="222"/>
      <c r="ER128" s="222"/>
      <c r="ES128" s="222"/>
      <c r="ET128" s="222"/>
      <c r="EU128" s="222"/>
      <c r="EV128" s="222"/>
      <c r="EW128" s="222"/>
      <c r="EX128" s="222"/>
      <c r="EY128" s="222"/>
      <c r="EZ128" s="222"/>
      <c r="FA128" s="222"/>
      <c r="FB128" s="222"/>
      <c r="FC128" s="222"/>
      <c r="FD128" s="222"/>
      <c r="FE128" s="222"/>
      <c r="FF128" s="222"/>
      <c r="FG128" s="222"/>
      <c r="FH128" s="222"/>
      <c r="FI128" s="222"/>
      <c r="FJ128" s="222"/>
      <c r="FK128" s="222"/>
      <c r="FL128" s="222"/>
      <c r="FM128" s="222"/>
      <c r="FN128" s="222"/>
      <c r="FO128" s="222"/>
      <c r="FP128" s="222"/>
      <c r="FQ128" s="222"/>
      <c r="FR128" s="222"/>
      <c r="FS128" s="222"/>
      <c r="FT128" s="222"/>
      <c r="FU128" s="222"/>
      <c r="FV128" s="222"/>
      <c r="FW128" s="222"/>
      <c r="FX128" s="222"/>
      <c r="FY128" s="222"/>
      <c r="FZ128" s="222"/>
      <c r="GA128" s="222"/>
      <c r="GB128" s="222"/>
      <c r="GC128" s="222"/>
      <c r="GD128" s="222"/>
      <c r="GE128" s="222"/>
      <c r="GF128" s="222"/>
      <c r="GG128" s="222"/>
      <c r="GH128" s="222"/>
      <c r="GI128" s="222"/>
      <c r="GJ128" s="222"/>
      <c r="GK128" s="222"/>
      <c r="GL128" s="222"/>
      <c r="GM128" s="222"/>
      <c r="GN128" s="222"/>
      <c r="GO128" s="222"/>
      <c r="GP128" s="222"/>
      <c r="GQ128" s="222"/>
      <c r="GR128" s="222"/>
      <c r="GS128" s="222"/>
      <c r="GT128" s="222"/>
      <c r="GU128" s="222"/>
      <c r="GV128" s="222"/>
      <c r="GW128" s="222"/>
      <c r="GX128" s="222"/>
      <c r="GY128" s="222"/>
      <c r="GZ128" s="222"/>
      <c r="HA128" s="222"/>
      <c r="HB128" s="222"/>
      <c r="HC128" s="222"/>
      <c r="HD128" s="222"/>
      <c r="HE128" s="222"/>
      <c r="HF128" s="222"/>
      <c r="HG128" s="222"/>
      <c r="HH128" s="222"/>
      <c r="HI128" s="222"/>
      <c r="HJ128" s="222"/>
      <c r="HK128" s="222"/>
      <c r="HL128" s="222"/>
      <c r="HM128" s="222"/>
      <c r="HN128" s="222"/>
      <c r="HO128" s="222"/>
      <c r="HP128" s="222"/>
      <c r="HQ128" s="222"/>
      <c r="HR128" s="222"/>
      <c r="HS128" s="222"/>
      <c r="HT128" s="222"/>
      <c r="HU128" s="222"/>
      <c r="HV128" s="222"/>
      <c r="HW128" s="222"/>
      <c r="HX128" s="222"/>
      <c r="HY128" s="222"/>
      <c r="HZ128" s="222"/>
      <c r="IA128" s="222"/>
      <c r="IB128" s="222"/>
      <c r="IC128" s="222"/>
      <c r="ID128" s="222"/>
      <c r="IE128" s="222"/>
      <c r="IF128" s="222"/>
      <c r="IG128" s="222"/>
      <c r="IH128" s="222"/>
    </row>
    <row r="129" spans="1:242" s="5" customFormat="1" ht="10.5" customHeight="1" x14ac:dyDescent="0.2">
      <c r="A129" s="10" t="s">
        <v>178</v>
      </c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</row>
    <row r="130" spans="1:242" s="5" customFormat="1" ht="26.25" customHeight="1" x14ac:dyDescent="0.2">
      <c r="A130" s="222" t="s">
        <v>243</v>
      </c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  <c r="BI130" s="222"/>
      <c r="BJ130" s="222"/>
      <c r="BK130" s="222"/>
      <c r="BL130" s="222"/>
      <c r="BM130" s="222"/>
      <c r="BN130" s="222"/>
      <c r="BO130" s="222"/>
      <c r="BP130" s="222"/>
      <c r="BQ130" s="222"/>
      <c r="BR130" s="222"/>
      <c r="BS130" s="222"/>
      <c r="BT130" s="222"/>
      <c r="BU130" s="222"/>
      <c r="BV130" s="222"/>
      <c r="BW130" s="222"/>
      <c r="BX130" s="222"/>
      <c r="BY130" s="222"/>
      <c r="BZ130" s="222"/>
      <c r="CA130" s="222"/>
      <c r="CB130" s="222"/>
      <c r="CC130" s="222"/>
      <c r="CD130" s="222"/>
      <c r="CE130" s="222"/>
      <c r="CF130" s="222"/>
      <c r="CG130" s="222"/>
      <c r="CH130" s="222"/>
      <c r="CI130" s="222"/>
      <c r="CJ130" s="222"/>
      <c r="CK130" s="222"/>
      <c r="CL130" s="222"/>
      <c r="CM130" s="222"/>
      <c r="CN130" s="222"/>
      <c r="CO130" s="222"/>
      <c r="CP130" s="222"/>
      <c r="CQ130" s="222"/>
      <c r="CR130" s="222"/>
      <c r="CS130" s="222"/>
      <c r="CT130" s="222"/>
      <c r="CU130" s="222"/>
      <c r="CV130" s="222"/>
      <c r="CW130" s="222"/>
      <c r="CX130" s="222"/>
      <c r="CY130" s="222"/>
      <c r="CZ130" s="222"/>
      <c r="DA130" s="222"/>
      <c r="DB130" s="222"/>
      <c r="DC130" s="222"/>
      <c r="DD130" s="222"/>
      <c r="DE130" s="222"/>
      <c r="DF130" s="222"/>
      <c r="DG130" s="222"/>
      <c r="DH130" s="222"/>
      <c r="DI130" s="222"/>
      <c r="DJ130" s="222"/>
      <c r="DK130" s="222"/>
      <c r="DL130" s="222"/>
      <c r="DM130" s="222"/>
      <c r="DN130" s="222"/>
      <c r="DO130" s="222"/>
      <c r="DP130" s="222"/>
      <c r="DQ130" s="222"/>
      <c r="DR130" s="222"/>
      <c r="DS130" s="222"/>
      <c r="DT130" s="222"/>
      <c r="DU130" s="222"/>
      <c r="DV130" s="222"/>
      <c r="DW130" s="222"/>
      <c r="DX130" s="222"/>
      <c r="DY130" s="222"/>
      <c r="DZ130" s="222"/>
      <c r="EA130" s="222"/>
      <c r="EB130" s="222"/>
      <c r="EC130" s="222"/>
      <c r="ED130" s="222"/>
      <c r="EE130" s="222"/>
      <c r="EF130" s="222"/>
      <c r="EG130" s="222"/>
      <c r="EH130" s="222"/>
      <c r="EI130" s="222"/>
      <c r="EJ130" s="222"/>
      <c r="EK130" s="222"/>
      <c r="EL130" s="222"/>
      <c r="EM130" s="222"/>
      <c r="EN130" s="222"/>
      <c r="EO130" s="222"/>
      <c r="EP130" s="222"/>
      <c r="EQ130" s="222"/>
      <c r="ER130" s="222"/>
      <c r="ES130" s="222"/>
      <c r="ET130" s="222"/>
      <c r="EU130" s="222"/>
      <c r="EV130" s="222"/>
      <c r="EW130" s="222"/>
      <c r="EX130" s="222"/>
      <c r="EY130" s="222"/>
      <c r="EZ130" s="222"/>
      <c r="FA130" s="222"/>
      <c r="FB130" s="222"/>
      <c r="FC130" s="222"/>
      <c r="FD130" s="222"/>
      <c r="FE130" s="222"/>
      <c r="FF130" s="222"/>
      <c r="FG130" s="222"/>
      <c r="FH130" s="222"/>
      <c r="FI130" s="222"/>
      <c r="FJ130" s="222"/>
      <c r="FK130" s="222"/>
      <c r="FL130" s="222"/>
      <c r="FM130" s="222"/>
      <c r="FN130" s="222"/>
      <c r="FO130" s="222"/>
      <c r="FP130" s="222"/>
      <c r="FQ130" s="222"/>
      <c r="FR130" s="222"/>
      <c r="FS130" s="222"/>
      <c r="FT130" s="222"/>
      <c r="FU130" s="222"/>
      <c r="FV130" s="222"/>
      <c r="FW130" s="222"/>
      <c r="FX130" s="222"/>
      <c r="FY130" s="222"/>
      <c r="FZ130" s="222"/>
      <c r="GA130" s="222"/>
      <c r="GB130" s="222"/>
      <c r="GC130" s="222"/>
      <c r="GD130" s="222"/>
      <c r="GE130" s="222"/>
      <c r="GF130" s="222"/>
      <c r="GG130" s="222"/>
      <c r="GH130" s="222"/>
      <c r="GI130" s="222"/>
      <c r="GJ130" s="222"/>
      <c r="GK130" s="222"/>
      <c r="GL130" s="222"/>
      <c r="GM130" s="222"/>
      <c r="GN130" s="222"/>
      <c r="GO130" s="222"/>
      <c r="GP130" s="222"/>
      <c r="GQ130" s="222"/>
      <c r="GR130" s="222"/>
      <c r="GS130" s="222"/>
      <c r="GT130" s="222"/>
      <c r="GU130" s="222"/>
      <c r="GV130" s="222"/>
      <c r="GW130" s="222"/>
      <c r="GX130" s="222"/>
      <c r="GY130" s="222"/>
      <c r="GZ130" s="222"/>
      <c r="HA130" s="222"/>
      <c r="HB130" s="222"/>
      <c r="HC130" s="222"/>
      <c r="HD130" s="222"/>
      <c r="HE130" s="222"/>
      <c r="HF130" s="222"/>
      <c r="HG130" s="222"/>
      <c r="HH130" s="222"/>
      <c r="HI130" s="222"/>
      <c r="HJ130" s="222"/>
      <c r="HK130" s="222"/>
      <c r="HL130" s="222"/>
      <c r="HM130" s="222"/>
      <c r="HN130" s="222"/>
      <c r="HO130" s="222"/>
      <c r="HP130" s="222"/>
      <c r="HQ130" s="222"/>
      <c r="HR130" s="222"/>
      <c r="HS130" s="222"/>
      <c r="HT130" s="222"/>
      <c r="HU130" s="222"/>
      <c r="HV130" s="222"/>
      <c r="HW130" s="222"/>
      <c r="HX130" s="222"/>
      <c r="HY130" s="222"/>
      <c r="HZ130" s="222"/>
      <c r="IA130" s="222"/>
      <c r="IB130" s="222"/>
      <c r="IC130" s="222"/>
      <c r="ID130" s="222"/>
      <c r="IE130" s="222"/>
      <c r="IF130" s="222"/>
      <c r="IG130" s="222"/>
      <c r="IH130" s="222"/>
    </row>
    <row r="131" spans="1:242" s="5" customFormat="1" ht="10.5" x14ac:dyDescent="0.2">
      <c r="A131" s="222" t="s">
        <v>244</v>
      </c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  <c r="BI131" s="222"/>
      <c r="BJ131" s="222"/>
      <c r="BK131" s="222"/>
      <c r="BL131" s="222"/>
      <c r="BM131" s="222"/>
      <c r="BN131" s="222"/>
      <c r="BO131" s="222"/>
      <c r="BP131" s="222"/>
      <c r="BQ131" s="222"/>
      <c r="BR131" s="222"/>
      <c r="BS131" s="222"/>
      <c r="BT131" s="222"/>
      <c r="BU131" s="222"/>
      <c r="BV131" s="222"/>
      <c r="BW131" s="222"/>
      <c r="BX131" s="222"/>
      <c r="BY131" s="222"/>
      <c r="BZ131" s="222"/>
      <c r="CA131" s="222"/>
      <c r="CB131" s="222"/>
      <c r="CC131" s="222"/>
      <c r="CD131" s="222"/>
      <c r="CE131" s="222"/>
      <c r="CF131" s="222"/>
      <c r="CG131" s="222"/>
      <c r="CH131" s="222"/>
      <c r="CI131" s="222"/>
      <c r="CJ131" s="222"/>
      <c r="CK131" s="222"/>
      <c r="CL131" s="222"/>
      <c r="CM131" s="222"/>
      <c r="CN131" s="222"/>
      <c r="CO131" s="222"/>
      <c r="CP131" s="222"/>
      <c r="CQ131" s="222"/>
      <c r="CR131" s="222"/>
      <c r="CS131" s="222"/>
      <c r="CT131" s="222"/>
      <c r="CU131" s="222"/>
      <c r="CV131" s="222"/>
      <c r="CW131" s="222"/>
      <c r="CX131" s="222"/>
      <c r="CY131" s="222"/>
      <c r="CZ131" s="222"/>
      <c r="DA131" s="222"/>
      <c r="DB131" s="222"/>
      <c r="DC131" s="222"/>
      <c r="DD131" s="222"/>
      <c r="DE131" s="222"/>
      <c r="DF131" s="222"/>
      <c r="DG131" s="222"/>
      <c r="DH131" s="222"/>
      <c r="DI131" s="222"/>
      <c r="DJ131" s="222"/>
      <c r="DK131" s="222"/>
      <c r="DL131" s="222"/>
      <c r="DM131" s="222"/>
      <c r="DN131" s="222"/>
      <c r="DO131" s="222"/>
      <c r="DP131" s="222"/>
      <c r="DQ131" s="222"/>
      <c r="DR131" s="222"/>
      <c r="DS131" s="222"/>
      <c r="DT131" s="222"/>
      <c r="DU131" s="222"/>
      <c r="DV131" s="222"/>
      <c r="DW131" s="222"/>
      <c r="DX131" s="222"/>
      <c r="DY131" s="222"/>
      <c r="DZ131" s="222"/>
      <c r="EA131" s="222"/>
      <c r="EB131" s="222"/>
      <c r="EC131" s="222"/>
      <c r="ED131" s="222"/>
      <c r="EE131" s="222"/>
      <c r="EF131" s="222"/>
      <c r="EG131" s="222"/>
      <c r="EH131" s="222"/>
      <c r="EI131" s="222"/>
      <c r="EJ131" s="222"/>
      <c r="EK131" s="222"/>
      <c r="EL131" s="222"/>
      <c r="EM131" s="222"/>
      <c r="EN131" s="222"/>
      <c r="EO131" s="222"/>
      <c r="EP131" s="222"/>
      <c r="EQ131" s="222"/>
      <c r="ER131" s="222"/>
      <c r="ES131" s="222"/>
      <c r="ET131" s="222"/>
      <c r="EU131" s="222"/>
      <c r="EV131" s="222"/>
      <c r="EW131" s="222"/>
      <c r="EX131" s="222"/>
      <c r="EY131" s="222"/>
      <c r="EZ131" s="222"/>
      <c r="FA131" s="222"/>
      <c r="FB131" s="222"/>
      <c r="FC131" s="222"/>
      <c r="FD131" s="222"/>
      <c r="FE131" s="222"/>
      <c r="FF131" s="222"/>
      <c r="FG131" s="222"/>
      <c r="FH131" s="222"/>
      <c r="FI131" s="222"/>
      <c r="FJ131" s="222"/>
      <c r="FK131" s="222"/>
      <c r="FL131" s="222"/>
      <c r="FM131" s="222"/>
      <c r="FN131" s="222"/>
      <c r="FO131" s="222"/>
      <c r="FP131" s="222"/>
      <c r="FQ131" s="222"/>
      <c r="FR131" s="222"/>
      <c r="FS131" s="222"/>
      <c r="FT131" s="222"/>
      <c r="FU131" s="222"/>
      <c r="FV131" s="222"/>
      <c r="FW131" s="222"/>
      <c r="FX131" s="222"/>
      <c r="FY131" s="222"/>
      <c r="FZ131" s="222"/>
      <c r="GA131" s="222"/>
      <c r="GB131" s="222"/>
      <c r="GC131" s="222"/>
      <c r="GD131" s="222"/>
      <c r="GE131" s="222"/>
      <c r="GF131" s="222"/>
      <c r="GG131" s="222"/>
      <c r="GH131" s="222"/>
      <c r="GI131" s="222"/>
      <c r="GJ131" s="222"/>
      <c r="GK131" s="222"/>
      <c r="GL131" s="222"/>
      <c r="GM131" s="222"/>
      <c r="GN131" s="222"/>
      <c r="GO131" s="222"/>
      <c r="GP131" s="222"/>
      <c r="GQ131" s="222"/>
      <c r="GR131" s="222"/>
      <c r="GS131" s="222"/>
      <c r="GT131" s="222"/>
      <c r="GU131" s="222"/>
      <c r="GV131" s="222"/>
      <c r="GW131" s="222"/>
      <c r="GX131" s="222"/>
      <c r="GY131" s="222"/>
      <c r="GZ131" s="222"/>
      <c r="HA131" s="222"/>
      <c r="HB131" s="222"/>
      <c r="HC131" s="222"/>
      <c r="HD131" s="222"/>
      <c r="HE131" s="222"/>
      <c r="HF131" s="222"/>
      <c r="HG131" s="222"/>
      <c r="HH131" s="222"/>
      <c r="HI131" s="222"/>
      <c r="HJ131" s="222"/>
      <c r="HK131" s="222"/>
      <c r="HL131" s="222"/>
      <c r="HM131" s="222"/>
      <c r="HN131" s="222"/>
      <c r="HO131" s="222"/>
      <c r="HP131" s="222"/>
      <c r="HQ131" s="222"/>
      <c r="HR131" s="222"/>
      <c r="HS131" s="222"/>
      <c r="HT131" s="222"/>
      <c r="HU131" s="222"/>
      <c r="HV131" s="222"/>
      <c r="HW131" s="222"/>
      <c r="HX131" s="222"/>
      <c r="HY131" s="222"/>
      <c r="HZ131" s="222"/>
      <c r="IA131" s="222"/>
      <c r="IB131" s="222"/>
      <c r="IC131" s="222"/>
      <c r="ID131" s="222"/>
      <c r="IE131" s="222"/>
      <c r="IF131" s="222"/>
      <c r="IG131" s="222"/>
      <c r="IH131" s="222"/>
    </row>
    <row r="132" spans="1:242" s="5" customFormat="1" ht="11.25" customHeight="1" x14ac:dyDescent="0.2">
      <c r="A132" s="10" t="s">
        <v>245</v>
      </c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</row>
    <row r="133" spans="1:242" s="5" customFormat="1" ht="11.25" customHeight="1" x14ac:dyDescent="0.2">
      <c r="A133" s="10" t="s">
        <v>246</v>
      </c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</row>
    <row r="134" spans="1:242" s="5" customFormat="1" ht="10.5" x14ac:dyDescent="0.2">
      <c r="A134" s="222" t="s">
        <v>247</v>
      </c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2"/>
      <c r="BN134" s="222"/>
      <c r="BO134" s="222"/>
      <c r="BP134" s="222"/>
      <c r="BQ134" s="222"/>
      <c r="BR134" s="222"/>
      <c r="BS134" s="222"/>
      <c r="BT134" s="222"/>
      <c r="BU134" s="222"/>
      <c r="BV134" s="222"/>
      <c r="BW134" s="222"/>
      <c r="BX134" s="222"/>
      <c r="BY134" s="222"/>
      <c r="BZ134" s="222"/>
      <c r="CA134" s="222"/>
      <c r="CB134" s="222"/>
      <c r="CC134" s="222"/>
      <c r="CD134" s="222"/>
      <c r="CE134" s="222"/>
      <c r="CF134" s="222"/>
      <c r="CG134" s="222"/>
      <c r="CH134" s="222"/>
      <c r="CI134" s="222"/>
      <c r="CJ134" s="222"/>
      <c r="CK134" s="222"/>
      <c r="CL134" s="222"/>
      <c r="CM134" s="222"/>
      <c r="CN134" s="222"/>
      <c r="CO134" s="222"/>
      <c r="CP134" s="222"/>
      <c r="CQ134" s="222"/>
      <c r="CR134" s="222"/>
      <c r="CS134" s="222"/>
      <c r="CT134" s="222"/>
      <c r="CU134" s="222"/>
      <c r="CV134" s="222"/>
      <c r="CW134" s="222"/>
      <c r="CX134" s="222"/>
      <c r="CY134" s="222"/>
      <c r="CZ134" s="222"/>
      <c r="DA134" s="222"/>
      <c r="DB134" s="222"/>
      <c r="DC134" s="222"/>
      <c r="DD134" s="222"/>
      <c r="DE134" s="222"/>
      <c r="DF134" s="222"/>
      <c r="DG134" s="222"/>
      <c r="DH134" s="222"/>
      <c r="DI134" s="222"/>
      <c r="DJ134" s="222"/>
      <c r="DK134" s="222"/>
      <c r="DL134" s="222"/>
      <c r="DM134" s="222"/>
      <c r="DN134" s="222"/>
      <c r="DO134" s="222"/>
      <c r="DP134" s="222"/>
      <c r="DQ134" s="222"/>
      <c r="DR134" s="222"/>
      <c r="DS134" s="222"/>
      <c r="DT134" s="222"/>
      <c r="DU134" s="222"/>
      <c r="DV134" s="222"/>
      <c r="DW134" s="222"/>
      <c r="DX134" s="222"/>
      <c r="DY134" s="222"/>
      <c r="DZ134" s="222"/>
      <c r="EA134" s="222"/>
      <c r="EB134" s="222"/>
      <c r="EC134" s="222"/>
      <c r="ED134" s="222"/>
      <c r="EE134" s="222"/>
      <c r="EF134" s="222"/>
      <c r="EG134" s="222"/>
      <c r="EH134" s="222"/>
      <c r="EI134" s="222"/>
      <c r="EJ134" s="222"/>
      <c r="EK134" s="222"/>
      <c r="EL134" s="222"/>
      <c r="EM134" s="222"/>
      <c r="EN134" s="222"/>
      <c r="EO134" s="222"/>
      <c r="EP134" s="222"/>
      <c r="EQ134" s="222"/>
      <c r="ER134" s="222"/>
      <c r="ES134" s="222"/>
      <c r="ET134" s="222"/>
      <c r="EU134" s="222"/>
      <c r="EV134" s="222"/>
      <c r="EW134" s="222"/>
      <c r="EX134" s="222"/>
      <c r="EY134" s="222"/>
      <c r="EZ134" s="222"/>
      <c r="FA134" s="222"/>
      <c r="FB134" s="222"/>
      <c r="FC134" s="222"/>
      <c r="FD134" s="222"/>
      <c r="FE134" s="222"/>
      <c r="FF134" s="222"/>
      <c r="FG134" s="222"/>
      <c r="FH134" s="222"/>
      <c r="FI134" s="222"/>
      <c r="FJ134" s="222"/>
      <c r="FK134" s="222"/>
      <c r="FL134" s="222"/>
      <c r="FM134" s="222"/>
      <c r="FN134" s="222"/>
      <c r="FO134" s="222"/>
      <c r="FP134" s="222"/>
      <c r="FQ134" s="222"/>
      <c r="FR134" s="222"/>
      <c r="FS134" s="222"/>
      <c r="FT134" s="222"/>
      <c r="FU134" s="222"/>
      <c r="FV134" s="222"/>
      <c r="FW134" s="222"/>
      <c r="FX134" s="222"/>
      <c r="FY134" s="222"/>
      <c r="FZ134" s="222"/>
      <c r="GA134" s="222"/>
      <c r="GB134" s="222"/>
      <c r="GC134" s="222"/>
      <c r="GD134" s="222"/>
      <c r="GE134" s="222"/>
      <c r="GF134" s="222"/>
      <c r="GG134" s="222"/>
      <c r="GH134" s="222"/>
      <c r="GI134" s="222"/>
      <c r="GJ134" s="222"/>
      <c r="GK134" s="222"/>
      <c r="GL134" s="222"/>
      <c r="GM134" s="222"/>
      <c r="GN134" s="222"/>
      <c r="GO134" s="222"/>
      <c r="GP134" s="222"/>
      <c r="GQ134" s="222"/>
      <c r="GR134" s="222"/>
      <c r="GS134" s="222"/>
      <c r="GT134" s="222"/>
      <c r="GU134" s="222"/>
      <c r="GV134" s="222"/>
      <c r="GW134" s="222"/>
      <c r="GX134" s="222"/>
      <c r="GY134" s="222"/>
      <c r="GZ134" s="222"/>
      <c r="HA134" s="222"/>
      <c r="HB134" s="222"/>
      <c r="HC134" s="222"/>
      <c r="HD134" s="222"/>
      <c r="HE134" s="222"/>
      <c r="HF134" s="222"/>
      <c r="HG134" s="222"/>
      <c r="HH134" s="222"/>
      <c r="HI134" s="222"/>
      <c r="HJ134" s="222"/>
      <c r="HK134" s="222"/>
      <c r="HL134" s="222"/>
      <c r="HM134" s="222"/>
      <c r="HN134" s="222"/>
      <c r="HO134" s="222"/>
      <c r="HP134" s="222"/>
      <c r="HQ134" s="222"/>
      <c r="HR134" s="222"/>
      <c r="HS134" s="222"/>
      <c r="HT134" s="222"/>
      <c r="HU134" s="222"/>
      <c r="HV134" s="222"/>
      <c r="HW134" s="222"/>
      <c r="HX134" s="222"/>
      <c r="HY134" s="222"/>
      <c r="HZ134" s="222"/>
      <c r="IA134" s="222"/>
      <c r="IB134" s="222"/>
      <c r="IC134" s="222"/>
      <c r="ID134" s="222"/>
      <c r="IE134" s="222"/>
      <c r="IF134" s="222"/>
      <c r="IG134" s="222"/>
      <c r="IH134" s="222"/>
    </row>
    <row r="135" spans="1:242" ht="3" customHeight="1" x14ac:dyDescent="0.2"/>
  </sheetData>
  <mergeCells count="1324">
    <mergeCell ref="HI73:HU73"/>
    <mergeCell ref="HI72:HU72"/>
    <mergeCell ref="EI76:EU76"/>
    <mergeCell ref="CJ70:CQ70"/>
    <mergeCell ref="CJ71:CQ71"/>
    <mergeCell ref="EI63:EU63"/>
    <mergeCell ref="FV63:GH63"/>
    <mergeCell ref="DV63:EH63"/>
    <mergeCell ref="CJ72:CQ72"/>
    <mergeCell ref="DI63:DU63"/>
    <mergeCell ref="GV61:HH61"/>
    <mergeCell ref="GI54:GU54"/>
    <mergeCell ref="GI56:GU56"/>
    <mergeCell ref="FV58:GH58"/>
    <mergeCell ref="GI53:GU53"/>
    <mergeCell ref="FV50:GH50"/>
    <mergeCell ref="FV51:GH51"/>
    <mergeCell ref="FV55:GH55"/>
    <mergeCell ref="DV64:EH64"/>
    <mergeCell ref="CR55:DD55"/>
    <mergeCell ref="DI55:DU55"/>
    <mergeCell ref="FV57:GH57"/>
    <mergeCell ref="CR54:DD54"/>
    <mergeCell ref="EV58:FH58"/>
    <mergeCell ref="EV60:FH60"/>
    <mergeCell ref="HI70:HU70"/>
    <mergeCell ref="HI76:HU76"/>
    <mergeCell ref="EI57:EU57"/>
    <mergeCell ref="GI59:GU59"/>
    <mergeCell ref="FV61:GH61"/>
    <mergeCell ref="FV62:GH62"/>
    <mergeCell ref="HI63:HU63"/>
    <mergeCell ref="HV46:IH46"/>
    <mergeCell ref="GV70:HH70"/>
    <mergeCell ref="GV63:HH63"/>
    <mergeCell ref="HV76:IH76"/>
    <mergeCell ref="HV77:IH77"/>
    <mergeCell ref="EI70:EU70"/>
    <mergeCell ref="EV56:FH56"/>
    <mergeCell ref="EV57:FH57"/>
    <mergeCell ref="EV55:FH55"/>
    <mergeCell ref="FI55:FU55"/>
    <mergeCell ref="HV65:IH65"/>
    <mergeCell ref="FI63:FU63"/>
    <mergeCell ref="GI67:GU67"/>
    <mergeCell ref="EI61:EU61"/>
    <mergeCell ref="HI71:HU71"/>
    <mergeCell ref="HV62:IH62"/>
    <mergeCell ref="GV65:HH65"/>
    <mergeCell ref="GV66:HH66"/>
    <mergeCell ref="HV66:IH66"/>
    <mergeCell ref="HI65:HU65"/>
    <mergeCell ref="HV72:IH72"/>
    <mergeCell ref="HV73:IH73"/>
    <mergeCell ref="HV74:IH74"/>
    <mergeCell ref="FV69:GH69"/>
    <mergeCell ref="FI67:FU67"/>
    <mergeCell ref="HV60:IH60"/>
    <mergeCell ref="HI46:HU46"/>
    <mergeCell ref="GV53:HH53"/>
    <mergeCell ref="HI56:HU56"/>
    <mergeCell ref="GV62:HH62"/>
    <mergeCell ref="HI58:HU58"/>
    <mergeCell ref="FI58:FU58"/>
    <mergeCell ref="HV47:IH47"/>
    <mergeCell ref="HV48:IH48"/>
    <mergeCell ref="HV51:IH51"/>
    <mergeCell ref="HV54:IH54"/>
    <mergeCell ref="HV67:IH67"/>
    <mergeCell ref="HV68:IH68"/>
    <mergeCell ref="GV76:HH76"/>
    <mergeCell ref="GV77:HH77"/>
    <mergeCell ref="HV49:IH49"/>
    <mergeCell ref="HI69:HU69"/>
    <mergeCell ref="HV69:IH69"/>
    <mergeCell ref="HI67:HU67"/>
    <mergeCell ref="HI52:HU52"/>
    <mergeCell ref="HI59:HU59"/>
    <mergeCell ref="GV59:HH59"/>
    <mergeCell ref="HI57:HU57"/>
    <mergeCell ref="HI47:HU47"/>
    <mergeCell ref="HI48:HU48"/>
    <mergeCell ref="HI51:HU51"/>
    <mergeCell ref="GV54:HH54"/>
    <mergeCell ref="GV56:HH56"/>
    <mergeCell ref="GV57:HH57"/>
    <mergeCell ref="GV58:HH58"/>
    <mergeCell ref="HV58:IH58"/>
    <mergeCell ref="HV59:IH59"/>
    <mergeCell ref="HV55:IH55"/>
    <mergeCell ref="HV70:IH70"/>
    <mergeCell ref="GV51:HH51"/>
    <mergeCell ref="GV64:HH64"/>
    <mergeCell ref="GV50:HH50"/>
    <mergeCell ref="HI50:HU50"/>
    <mergeCell ref="HI64:HU64"/>
    <mergeCell ref="HI45:HU45"/>
    <mergeCell ref="HI60:HU60"/>
    <mergeCell ref="EI51:EU51"/>
    <mergeCell ref="EI60:EU60"/>
    <mergeCell ref="HV52:IH52"/>
    <mergeCell ref="HV57:IH57"/>
    <mergeCell ref="GV48:HH48"/>
    <mergeCell ref="HV50:IH50"/>
    <mergeCell ref="GI50:GU50"/>
    <mergeCell ref="DV49:EH49"/>
    <mergeCell ref="HI49:HU49"/>
    <mergeCell ref="HI55:HU55"/>
    <mergeCell ref="GV42:HH42"/>
    <mergeCell ref="EV43:FH43"/>
    <mergeCell ref="EV44:FH44"/>
    <mergeCell ref="EV45:FH45"/>
    <mergeCell ref="DV43:EH43"/>
    <mergeCell ref="HV44:IH44"/>
    <mergeCell ref="HV45:IH45"/>
    <mergeCell ref="GI49:GU49"/>
    <mergeCell ref="FV56:GH56"/>
    <mergeCell ref="HV53:IH53"/>
    <mergeCell ref="GI55:GU55"/>
    <mergeCell ref="GV55:HH55"/>
    <mergeCell ref="HI54:HU54"/>
    <mergeCell ref="HI53:HU53"/>
    <mergeCell ref="EI45:EU45"/>
    <mergeCell ref="HV42:IH42"/>
    <mergeCell ref="GV52:HH52"/>
    <mergeCell ref="DV55:EH55"/>
    <mergeCell ref="EI54:EU54"/>
    <mergeCell ref="EI56:EU56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GI42:GU42"/>
    <mergeCell ref="CJ41:CQ41"/>
    <mergeCell ref="GI41:GU41"/>
    <mergeCell ref="CR41:DD41"/>
    <mergeCell ref="FV44:GH44"/>
    <mergeCell ref="CR42:DD42"/>
    <mergeCell ref="FI42:FU42"/>
    <mergeCell ref="HV40:IH40"/>
    <mergeCell ref="FV40:GH40"/>
    <mergeCell ref="GV38:HH38"/>
    <mergeCell ref="GV39:HH39"/>
    <mergeCell ref="GV40:HH40"/>
    <mergeCell ref="HI43:HU43"/>
    <mergeCell ref="FV42:GH42"/>
    <mergeCell ref="HV41:IH41"/>
    <mergeCell ref="HI41:HU41"/>
    <mergeCell ref="EV41:FH41"/>
    <mergeCell ref="HV43:IH43"/>
    <mergeCell ref="HI42:HU42"/>
    <mergeCell ref="FI43:FU43"/>
    <mergeCell ref="FI44:FU44"/>
    <mergeCell ref="DV39:EH39"/>
    <mergeCell ref="HI44:HU44"/>
    <mergeCell ref="HI32:HU33"/>
    <mergeCell ref="DE30:DH30"/>
    <mergeCell ref="CR30:DD33"/>
    <mergeCell ref="CJ34:CQ34"/>
    <mergeCell ref="HI38:HU38"/>
    <mergeCell ref="BZ39:CI39"/>
    <mergeCell ref="BZ40:CI40"/>
    <mergeCell ref="CJ39:CQ39"/>
    <mergeCell ref="CJ40:CQ40"/>
    <mergeCell ref="FI40:FU40"/>
    <mergeCell ref="HI39:HU39"/>
    <mergeCell ref="HI40:HU40"/>
    <mergeCell ref="B40:BQ40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GV37:HH37"/>
    <mergeCell ref="FI39:FU39"/>
    <mergeCell ref="GI37:GU37"/>
    <mergeCell ref="FV38:GH38"/>
    <mergeCell ref="GI38:GU38"/>
    <mergeCell ref="FV37:GH37"/>
    <mergeCell ref="FV35:GH35"/>
    <mergeCell ref="GI35:GU35"/>
    <mergeCell ref="EI39:EU39"/>
    <mergeCell ref="B41:BQ41"/>
    <mergeCell ref="BR41:BY41"/>
    <mergeCell ref="BZ41:CI41"/>
    <mergeCell ref="CR34:DD34"/>
    <mergeCell ref="EI38:EU38"/>
    <mergeCell ref="BR40:BY40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DF31:DG32"/>
    <mergeCell ref="DH31:DH33"/>
    <mergeCell ref="DI30:DU33"/>
    <mergeCell ref="AK20:DH20"/>
    <mergeCell ref="GI32:GU33"/>
    <mergeCell ref="EI36:EU36"/>
    <mergeCell ref="EI37:EU37"/>
    <mergeCell ref="A34:BQ34"/>
    <mergeCell ref="BR34:BY34"/>
    <mergeCell ref="BZ36:CI36"/>
    <mergeCell ref="BR35:BY35"/>
    <mergeCell ref="CO16:CS16"/>
    <mergeCell ref="A27:IH27"/>
    <mergeCell ref="A19:AA19"/>
    <mergeCell ref="HV34:IH34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FV32:GH33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DE31:DE33"/>
    <mergeCell ref="BZ35:CI35"/>
    <mergeCell ref="CJ35:CQ35"/>
    <mergeCell ref="FV36:GH36"/>
    <mergeCell ref="GI36:GU36"/>
    <mergeCell ref="FI35:FU35"/>
    <mergeCell ref="BZ34:CI34"/>
    <mergeCell ref="FI36:FU36"/>
    <mergeCell ref="CR36:DD36"/>
    <mergeCell ref="A35:BQ35"/>
    <mergeCell ref="FI15:FK15"/>
    <mergeCell ref="FL15:FO15"/>
    <mergeCell ref="FI34:FU34"/>
    <mergeCell ref="GA13:GD13"/>
    <mergeCell ref="HI35:HU35"/>
    <mergeCell ref="HI37:HU37"/>
    <mergeCell ref="CJ38:CQ38"/>
    <mergeCell ref="B38:BQ38"/>
    <mergeCell ref="B39:BQ39"/>
    <mergeCell ref="BR39:BY39"/>
    <mergeCell ref="CR35:DD35"/>
    <mergeCell ref="DV35:EH35"/>
    <mergeCell ref="A36:BQ36"/>
    <mergeCell ref="BR36:BY36"/>
    <mergeCell ref="CJ36:CQ36"/>
    <mergeCell ref="CJ37:CQ37"/>
    <mergeCell ref="DV38:EH38"/>
    <mergeCell ref="FV34:GH34"/>
    <mergeCell ref="GI34:GU34"/>
    <mergeCell ref="BZ29:CI33"/>
    <mergeCell ref="BK18:BM18"/>
    <mergeCell ref="BN18:BO18"/>
    <mergeCell ref="BQ18:BY18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GV36:HH36"/>
    <mergeCell ref="EV38:FH38"/>
    <mergeCell ref="FI38:FU38"/>
    <mergeCell ref="DV36:EH36"/>
    <mergeCell ref="FI37:FU37"/>
    <mergeCell ref="GV35:HH35"/>
    <mergeCell ref="DZ9:IH9"/>
    <mergeCell ref="HV32:IH33"/>
    <mergeCell ref="DZ8:IH8"/>
    <mergeCell ref="DI64:DU64"/>
    <mergeCell ref="DV59:EH59"/>
    <mergeCell ref="DV61:EH61"/>
    <mergeCell ref="EV59:FH59"/>
    <mergeCell ref="FI64:FU64"/>
    <mergeCell ref="DI62:DU62"/>
    <mergeCell ref="EV54:FH54"/>
    <mergeCell ref="EI55:EU55"/>
    <mergeCell ref="FI59:FU59"/>
    <mergeCell ref="FV54:GH54"/>
    <mergeCell ref="HV92:IH92"/>
    <mergeCell ref="HI92:HU92"/>
    <mergeCell ref="EI91:EU91"/>
    <mergeCell ref="FI89:FU89"/>
    <mergeCell ref="FV78:GH78"/>
    <mergeCell ref="FV76:GH76"/>
    <mergeCell ref="HI79:HU79"/>
    <mergeCell ref="HI90:HU90"/>
    <mergeCell ref="GI85:GU85"/>
    <mergeCell ref="FV80:GH80"/>
    <mergeCell ref="HV91:IH91"/>
    <mergeCell ref="HV90:IH90"/>
    <mergeCell ref="HV86:IH86"/>
    <mergeCell ref="FV86:GH86"/>
    <mergeCell ref="FI90:FU90"/>
    <mergeCell ref="FI91:FU91"/>
    <mergeCell ref="HV78:IH78"/>
    <mergeCell ref="HV79:IH79"/>
    <mergeCell ref="EV79:FH79"/>
    <mergeCell ref="HI87:HU87"/>
    <mergeCell ref="GV85:HH85"/>
    <mergeCell ref="HI77:HU77"/>
    <mergeCell ref="HV95:IH95"/>
    <mergeCell ref="FV95:GH95"/>
    <mergeCell ref="EV92:FH92"/>
    <mergeCell ref="EI92:EU92"/>
    <mergeCell ref="FV92:GH92"/>
    <mergeCell ref="GI92:GU92"/>
    <mergeCell ref="FI92:FU92"/>
    <mergeCell ref="HV88:IH88"/>
    <mergeCell ref="HV87:IH87"/>
    <mergeCell ref="FI95:FU95"/>
    <mergeCell ref="HI94:HU94"/>
    <mergeCell ref="HI93:HU93"/>
    <mergeCell ref="HV93:IH93"/>
    <mergeCell ref="GV94:HH94"/>
    <mergeCell ref="EI95:EU95"/>
    <mergeCell ref="GV91:HH91"/>
    <mergeCell ref="GV92:HH92"/>
    <mergeCell ref="GV93:HH93"/>
    <mergeCell ref="GV95:HH95"/>
    <mergeCell ref="BR86:BY86"/>
    <mergeCell ref="BZ86:CI86"/>
    <mergeCell ref="CR91:DD91"/>
    <mergeCell ref="CR90:DD90"/>
    <mergeCell ref="DV91:EH91"/>
    <mergeCell ref="GV84:HH84"/>
    <mergeCell ref="HV80:IH80"/>
    <mergeCell ref="HI81:HU81"/>
    <mergeCell ref="HV81:IH81"/>
    <mergeCell ref="GI81:GU81"/>
    <mergeCell ref="HI78:HU78"/>
    <mergeCell ref="HV89:IH89"/>
    <mergeCell ref="HI75:HU75"/>
    <mergeCell ref="HV84:IH84"/>
    <mergeCell ref="FV87:GH87"/>
    <mergeCell ref="GI80:GU80"/>
    <mergeCell ref="HI84:HU84"/>
    <mergeCell ref="EI84:EU84"/>
    <mergeCell ref="HI86:HU86"/>
    <mergeCell ref="EV80:FH80"/>
    <mergeCell ref="FI87:FU87"/>
    <mergeCell ref="EI87:EU87"/>
    <mergeCell ref="EI86:EU86"/>
    <mergeCell ref="FI81:FU81"/>
    <mergeCell ref="DI81:DU81"/>
    <mergeCell ref="DI80:DU80"/>
    <mergeCell ref="HI80:HU80"/>
    <mergeCell ref="HI91:HU91"/>
    <mergeCell ref="GV89:HH89"/>
    <mergeCell ref="GV90:HH90"/>
    <mergeCell ref="EV86:FH86"/>
    <mergeCell ref="A83:BP83"/>
    <mergeCell ref="BQ83:BY83"/>
    <mergeCell ref="BZ83:CI83"/>
    <mergeCell ref="CJ83:CQ83"/>
    <mergeCell ref="CR83:DD83"/>
    <mergeCell ref="BR72:BY72"/>
    <mergeCell ref="BZ72:CI72"/>
    <mergeCell ref="B87:BQ87"/>
    <mergeCell ref="A81:BQ81"/>
    <mergeCell ref="BR87:BY87"/>
    <mergeCell ref="BZ87:CI87"/>
    <mergeCell ref="CR87:DD87"/>
    <mergeCell ref="BR88:BY88"/>
    <mergeCell ref="B95:BQ95"/>
    <mergeCell ref="B72:BQ72"/>
    <mergeCell ref="BR74:BY74"/>
    <mergeCell ref="B80:BQ80"/>
    <mergeCell ref="B84:BQ84"/>
    <mergeCell ref="B75:BQ75"/>
    <mergeCell ref="B74:BQ74"/>
    <mergeCell ref="BZ77:CI77"/>
    <mergeCell ref="CR77:DD77"/>
    <mergeCell ref="CR72:DD72"/>
    <mergeCell ref="B73:BQ73"/>
    <mergeCell ref="B77:BQ77"/>
    <mergeCell ref="CJ81:CQ81"/>
    <mergeCell ref="BR81:BY81"/>
    <mergeCell ref="BZ81:CI81"/>
    <mergeCell ref="CJ84:CQ84"/>
    <mergeCell ref="CJ85:CQ85"/>
    <mergeCell ref="B89:BQ89"/>
    <mergeCell ref="BR84:BY84"/>
    <mergeCell ref="B97:BQ97"/>
    <mergeCell ref="B98:BQ98"/>
    <mergeCell ref="BR94:BY94"/>
    <mergeCell ref="GI94:GU94"/>
    <mergeCell ref="B96:BQ96"/>
    <mergeCell ref="BZ88:CI88"/>
    <mergeCell ref="CR88:DD88"/>
    <mergeCell ref="BZ94:CI94"/>
    <mergeCell ref="EI101:EU101"/>
    <mergeCell ref="DV101:EH101"/>
    <mergeCell ref="B102:BQ102"/>
    <mergeCell ref="BR102:BY102"/>
    <mergeCell ref="BZ102:CI102"/>
    <mergeCell ref="B101:BQ101"/>
    <mergeCell ref="B104:BQ104"/>
    <mergeCell ref="BR104:BY104"/>
    <mergeCell ref="DV99:EH99"/>
    <mergeCell ref="B90:BQ90"/>
    <mergeCell ref="B92:BQ92"/>
    <mergeCell ref="B93:BQ93"/>
    <mergeCell ref="CJ99:CQ99"/>
    <mergeCell ref="CJ101:CQ101"/>
    <mergeCell ref="EV93:FH93"/>
    <mergeCell ref="EV94:FH94"/>
    <mergeCell ref="FV93:GH93"/>
    <mergeCell ref="DV89:EH89"/>
    <mergeCell ref="BR92:BY92"/>
    <mergeCell ref="BZ92:CI92"/>
    <mergeCell ref="CR93:DD93"/>
    <mergeCell ref="BR89:BY89"/>
    <mergeCell ref="FV91:GH91"/>
    <mergeCell ref="GI91:GU91"/>
    <mergeCell ref="HV96:IH96"/>
    <mergeCell ref="HI89:HU89"/>
    <mergeCell ref="HV97:IH97"/>
    <mergeCell ref="HV94:IH94"/>
    <mergeCell ref="HI111:HU111"/>
    <mergeCell ref="FI96:FU96"/>
    <mergeCell ref="DI95:DU95"/>
    <mergeCell ref="DI96:DU96"/>
    <mergeCell ref="EI98:EU98"/>
    <mergeCell ref="FV98:GH98"/>
    <mergeCell ref="DV96:EH96"/>
    <mergeCell ref="EV98:FH98"/>
    <mergeCell ref="EV97:FH97"/>
    <mergeCell ref="GI84:GU84"/>
    <mergeCell ref="EV81:FH81"/>
    <mergeCell ref="EV88:FH88"/>
    <mergeCell ref="DV81:EH81"/>
    <mergeCell ref="DV87:EH87"/>
    <mergeCell ref="EV85:FH85"/>
    <mergeCell ref="EV84:FH84"/>
    <mergeCell ref="EV95:FH95"/>
    <mergeCell ref="EV99:FH99"/>
    <mergeCell ref="EI96:EU96"/>
    <mergeCell ref="EI94:EU94"/>
    <mergeCell ref="GI90:GU90"/>
    <mergeCell ref="DI93:DU93"/>
    <mergeCell ref="DV93:EH93"/>
    <mergeCell ref="DV102:EH102"/>
    <mergeCell ref="DV104:EH104"/>
    <mergeCell ref="GV86:HH86"/>
    <mergeCell ref="GI89:GU89"/>
    <mergeCell ref="HI88:HU88"/>
    <mergeCell ref="EI110:EU110"/>
    <mergeCell ref="EI100:EU100"/>
    <mergeCell ref="EV100:FH100"/>
    <mergeCell ref="BR79:BY79"/>
    <mergeCell ref="BZ79:CI79"/>
    <mergeCell ref="CR79:DD79"/>
    <mergeCell ref="BR90:BY90"/>
    <mergeCell ref="BZ90:CI90"/>
    <mergeCell ref="BZ84:CI84"/>
    <mergeCell ref="FI85:FU85"/>
    <mergeCell ref="FI86:FU86"/>
    <mergeCell ref="EV90:FH90"/>
    <mergeCell ref="CR89:DD89"/>
    <mergeCell ref="BZ104:CI104"/>
    <mergeCell ref="GV102:HH102"/>
    <mergeCell ref="GV104:HH104"/>
    <mergeCell ref="GI86:GU86"/>
    <mergeCell ref="FV81:GH81"/>
    <mergeCell ref="BR93:BY93"/>
    <mergeCell ref="DV84:EH84"/>
    <mergeCell ref="FV102:GH102"/>
    <mergeCell ref="FV89:GH89"/>
    <mergeCell ref="DV86:EH86"/>
    <mergeCell ref="DI87:DU87"/>
    <mergeCell ref="FI93:FU93"/>
    <mergeCell ref="CJ93:CQ93"/>
    <mergeCell ref="BZ89:CI89"/>
    <mergeCell ref="EI89:EU89"/>
    <mergeCell ref="EV91:FH91"/>
    <mergeCell ref="DV80:EH80"/>
    <mergeCell ref="CR80:DD80"/>
    <mergeCell ref="FV110:GH110"/>
    <mergeCell ref="HI97:HU97"/>
    <mergeCell ref="EI107:EU107"/>
    <mergeCell ref="GI98:GU98"/>
    <mergeCell ref="GI97:GU97"/>
    <mergeCell ref="FI101:FU101"/>
    <mergeCell ref="CR110:DD110"/>
    <mergeCell ref="DI109:DU109"/>
    <mergeCell ref="FV99:GH99"/>
    <mergeCell ref="GI95:GU95"/>
    <mergeCell ref="HI95:HU95"/>
    <mergeCell ref="HI96:HU96"/>
    <mergeCell ref="CR104:DD104"/>
    <mergeCell ref="CR96:DD96"/>
    <mergeCell ref="DV95:EH95"/>
    <mergeCell ref="GI99:GU99"/>
    <mergeCell ref="FI104:FU104"/>
    <mergeCell ref="EI97:EU97"/>
    <mergeCell ref="CR95:DD95"/>
    <mergeCell ref="GV96:HH96"/>
    <mergeCell ref="FV96:GH96"/>
    <mergeCell ref="GI96:GU96"/>
    <mergeCell ref="GV97:HH97"/>
    <mergeCell ref="GI102:GU102"/>
    <mergeCell ref="GI104:GU104"/>
    <mergeCell ref="GI107:GU107"/>
    <mergeCell ref="DI107:DU107"/>
    <mergeCell ref="DI110:DU110"/>
    <mergeCell ref="GV98:HH98"/>
    <mergeCell ref="GI101:GU101"/>
    <mergeCell ref="CR99:DD99"/>
    <mergeCell ref="FV104:GH104"/>
    <mergeCell ref="CR106:DD106"/>
    <mergeCell ref="GI110:GU110"/>
    <mergeCell ref="EI104:EU104"/>
    <mergeCell ref="BR99:BY99"/>
    <mergeCell ref="BZ99:CI99"/>
    <mergeCell ref="BZ108:CI108"/>
    <mergeCell ref="B112:BQ112"/>
    <mergeCell ref="BR112:BY112"/>
    <mergeCell ref="BZ112:CI112"/>
    <mergeCell ref="HI112:HU112"/>
    <mergeCell ref="DI112:DU112"/>
    <mergeCell ref="CR103:DD103"/>
    <mergeCell ref="CJ105:CQ105"/>
    <mergeCell ref="CR105:DD105"/>
    <mergeCell ref="B105:BQ105"/>
    <mergeCell ref="CJ107:CQ107"/>
    <mergeCell ref="FI102:FU102"/>
    <mergeCell ref="CR112:DD112"/>
    <mergeCell ref="DV100:EH100"/>
    <mergeCell ref="FV112:GH112"/>
    <mergeCell ref="CJ112:CQ112"/>
    <mergeCell ref="BZ100:CI100"/>
    <mergeCell ref="DI111:DU111"/>
    <mergeCell ref="BZ111:CI111"/>
    <mergeCell ref="BR106:BY106"/>
    <mergeCell ref="BZ106:CI106"/>
    <mergeCell ref="CJ106:CQ106"/>
    <mergeCell ref="BR110:BY110"/>
    <mergeCell ref="GI108:GU108"/>
    <mergeCell ref="A103:BP103"/>
    <mergeCell ref="BZ103:CI103"/>
    <mergeCell ref="CJ103:CQ103"/>
    <mergeCell ref="HI99:HQ99"/>
    <mergeCell ref="A106:BP106"/>
    <mergeCell ref="GV108:HH108"/>
    <mergeCell ref="GV101:HH101"/>
    <mergeCell ref="GV107:HH107"/>
    <mergeCell ref="FI108:FU108"/>
    <mergeCell ref="FI100:FU100"/>
    <mergeCell ref="DI108:DU108"/>
    <mergeCell ref="GV99:HH99"/>
    <mergeCell ref="GI100:GU100"/>
    <mergeCell ref="GV100:HH100"/>
    <mergeCell ref="EI109:EU109"/>
    <mergeCell ref="FV108:GH108"/>
    <mergeCell ref="GI109:GU109"/>
    <mergeCell ref="CR109:DD109"/>
    <mergeCell ref="FV101:GH101"/>
    <mergeCell ref="CJ104:CQ104"/>
    <mergeCell ref="EI102:EU102"/>
    <mergeCell ref="B99:BQ99"/>
    <mergeCell ref="DV109:EH109"/>
    <mergeCell ref="FV109:GH109"/>
    <mergeCell ref="EV108:FH108"/>
    <mergeCell ref="EV101:FH101"/>
    <mergeCell ref="CR108:DD108"/>
    <mergeCell ref="BR108:BY108"/>
    <mergeCell ref="FI99:FU99"/>
    <mergeCell ref="BZ105:CI105"/>
    <mergeCell ref="FV100:GH100"/>
    <mergeCell ref="CJ108:CQ108"/>
    <mergeCell ref="CR102:DD102"/>
    <mergeCell ref="BZ101:CI101"/>
    <mergeCell ref="CR101:DD101"/>
    <mergeCell ref="DV108:EH108"/>
    <mergeCell ref="DV76:EH76"/>
    <mergeCell ref="GI77:GU77"/>
    <mergeCell ref="DV70:EH70"/>
    <mergeCell ref="GI78:GU78"/>
    <mergeCell ref="FV84:GH84"/>
    <mergeCell ref="GI71:GU71"/>
    <mergeCell ref="EV87:FH87"/>
    <mergeCell ref="EV76:FH76"/>
    <mergeCell ref="EI81:EU81"/>
    <mergeCell ref="GI87:GU87"/>
    <mergeCell ref="GV81:HH81"/>
    <mergeCell ref="EV78:FH78"/>
    <mergeCell ref="DV72:EH72"/>
    <mergeCell ref="BR107:BY107"/>
    <mergeCell ref="BZ107:CI107"/>
    <mergeCell ref="FV107:GH107"/>
    <mergeCell ref="BR109:BY109"/>
    <mergeCell ref="DV97:EH97"/>
    <mergeCell ref="CJ95:CQ95"/>
    <mergeCell ref="CJ96:CQ96"/>
    <mergeCell ref="DV107:EH107"/>
    <mergeCell ref="CJ100:CQ100"/>
    <mergeCell ref="DI99:DU99"/>
    <mergeCell ref="BR96:BY96"/>
    <mergeCell ref="BR100:BY100"/>
    <mergeCell ref="CJ97:CQ97"/>
    <mergeCell ref="BR97:BY97"/>
    <mergeCell ref="BZ96:CI96"/>
    <mergeCell ref="CJ98:CQ98"/>
    <mergeCell ref="DI102:DU102"/>
    <mergeCell ref="DI104:DU104"/>
    <mergeCell ref="CJ90:CQ90"/>
    <mergeCell ref="GV75:HH75"/>
    <mergeCell ref="DI76:DU76"/>
    <mergeCell ref="EV67:FH67"/>
    <mergeCell ref="GI68:GU68"/>
    <mergeCell ref="FI73:FU73"/>
    <mergeCell ref="GI72:GU72"/>
    <mergeCell ref="GV72:HH72"/>
    <mergeCell ref="DV90:EH90"/>
    <mergeCell ref="EI90:EU90"/>
    <mergeCell ref="FV90:GH90"/>
    <mergeCell ref="FI88:FU88"/>
    <mergeCell ref="GI69:GU69"/>
    <mergeCell ref="DI66:DU66"/>
    <mergeCell ref="EV77:FH77"/>
    <mergeCell ref="EI75:EU75"/>
    <mergeCell ref="DV92:EH92"/>
    <mergeCell ref="GV73:HH73"/>
    <mergeCell ref="GI70:GU70"/>
    <mergeCell ref="GI73:GU73"/>
    <mergeCell ref="FI75:FU75"/>
    <mergeCell ref="GV80:HH80"/>
    <mergeCell ref="GI76:GU76"/>
    <mergeCell ref="FI76:FU76"/>
    <mergeCell ref="EI80:EU80"/>
    <mergeCell ref="EI79:EU79"/>
    <mergeCell ref="EI74:EU74"/>
    <mergeCell ref="EI72:EU72"/>
    <mergeCell ref="FV74:GH74"/>
    <mergeCell ref="GI74:GU74"/>
    <mergeCell ref="GV79:HH79"/>
    <mergeCell ref="FI77:FU77"/>
    <mergeCell ref="FI78:FU78"/>
    <mergeCell ref="EI65:EU65"/>
    <mergeCell ref="FV72:GH72"/>
    <mergeCell ref="FV70:GH70"/>
    <mergeCell ref="FV73:GH73"/>
    <mergeCell ref="FI69:FU69"/>
    <mergeCell ref="FI70:FU70"/>
    <mergeCell ref="FI74:FU74"/>
    <mergeCell ref="DI70:DU70"/>
    <mergeCell ref="FV77:GH77"/>
    <mergeCell ref="DI65:DU65"/>
    <mergeCell ref="CR81:DD81"/>
    <mergeCell ref="BZ91:CI91"/>
    <mergeCell ref="CJ89:CQ89"/>
    <mergeCell ref="CJ94:CQ94"/>
    <mergeCell ref="DI94:DU94"/>
    <mergeCell ref="CR94:DD94"/>
    <mergeCell ref="FV94:GH94"/>
    <mergeCell ref="CJ86:CQ86"/>
    <mergeCell ref="CJ91:CQ91"/>
    <mergeCell ref="BZ93:CI93"/>
    <mergeCell ref="DV94:EH94"/>
    <mergeCell ref="DI71:DU71"/>
    <mergeCell ref="DI73:DU73"/>
    <mergeCell ref="DI74:DU74"/>
    <mergeCell ref="DI77:DU77"/>
    <mergeCell ref="DV78:EH78"/>
    <mergeCell ref="DV79:EH79"/>
    <mergeCell ref="EI73:EU73"/>
    <mergeCell ref="EI77:EU77"/>
    <mergeCell ref="BZ74:CI74"/>
    <mergeCell ref="DI78:DU78"/>
    <mergeCell ref="DI79:DU79"/>
    <mergeCell ref="HV110:IH110"/>
    <mergeCell ref="HI109:HU109"/>
    <mergeCell ref="HV109:IH109"/>
    <mergeCell ref="HI85:HU85"/>
    <mergeCell ref="HV85:IH85"/>
    <mergeCell ref="HV116:IH116"/>
    <mergeCell ref="FV116:GH116"/>
    <mergeCell ref="BR116:BY116"/>
    <mergeCell ref="BZ116:CI116"/>
    <mergeCell ref="CR116:DD116"/>
    <mergeCell ref="EI116:EU116"/>
    <mergeCell ref="DI116:DU116"/>
    <mergeCell ref="BR113:BY113"/>
    <mergeCell ref="BZ113:CI113"/>
    <mergeCell ref="CR113:DD113"/>
    <mergeCell ref="EI113:EU113"/>
    <mergeCell ref="DV116:EH116"/>
    <mergeCell ref="HI116:HU116"/>
    <mergeCell ref="FV115:GH115"/>
    <mergeCell ref="BR114:BY114"/>
    <mergeCell ref="BZ114:CI114"/>
    <mergeCell ref="CR114:DD114"/>
    <mergeCell ref="HV115:IH115"/>
    <mergeCell ref="BR115:BY115"/>
    <mergeCell ref="BZ115:CI115"/>
    <mergeCell ref="DV113:EH113"/>
    <mergeCell ref="HI113:HU113"/>
    <mergeCell ref="HV98:IH98"/>
    <mergeCell ref="HV113:IH113"/>
    <mergeCell ref="GI113:GU113"/>
    <mergeCell ref="GV88:HH88"/>
    <mergeCell ref="HI98:HU98"/>
    <mergeCell ref="GI118:GU118"/>
    <mergeCell ref="EV118:FH118"/>
    <mergeCell ref="DI118:DU118"/>
    <mergeCell ref="GV118:HH118"/>
    <mergeCell ref="GI116:GU116"/>
    <mergeCell ref="EI117:EU117"/>
    <mergeCell ref="DI117:DU117"/>
    <mergeCell ref="HV111:IH111"/>
    <mergeCell ref="GI115:GU115"/>
    <mergeCell ref="CJ116:CQ116"/>
    <mergeCell ref="EV115:FH115"/>
    <mergeCell ref="EV116:FH116"/>
    <mergeCell ref="HV114:IH114"/>
    <mergeCell ref="GV112:HH112"/>
    <mergeCell ref="GV113:HH113"/>
    <mergeCell ref="FI117:FU117"/>
    <mergeCell ref="BR111:BY111"/>
    <mergeCell ref="GV114:HH114"/>
    <mergeCell ref="FI113:FU113"/>
    <mergeCell ref="FI114:FU114"/>
    <mergeCell ref="DV111:EH111"/>
    <mergeCell ref="CJ111:CQ111"/>
    <mergeCell ref="EV114:FH114"/>
    <mergeCell ref="DV112:EH112"/>
    <mergeCell ref="GI112:GU112"/>
    <mergeCell ref="EI112:EU112"/>
    <mergeCell ref="HV117:IH117"/>
    <mergeCell ref="GI117:GU117"/>
    <mergeCell ref="HV112:IH112"/>
    <mergeCell ref="EI111:EU111"/>
    <mergeCell ref="FV111:GH111"/>
    <mergeCell ref="GI111:GU111"/>
    <mergeCell ref="A120:BQ120"/>
    <mergeCell ref="FV120:GH120"/>
    <mergeCell ref="BR120:BY120"/>
    <mergeCell ref="BZ120:CI120"/>
    <mergeCell ref="CR120:DD120"/>
    <mergeCell ref="CJ120:CQ120"/>
    <mergeCell ref="EV120:FH120"/>
    <mergeCell ref="FI120:FU120"/>
    <mergeCell ref="FV117:GH117"/>
    <mergeCell ref="BR117:BY117"/>
    <mergeCell ref="BZ117:CI117"/>
    <mergeCell ref="CR117:DD117"/>
    <mergeCell ref="A117:BQ117"/>
    <mergeCell ref="B119:BQ119"/>
    <mergeCell ref="FI119:FU119"/>
    <mergeCell ref="CR115:DD115"/>
    <mergeCell ref="FI118:FU118"/>
    <mergeCell ref="DV115:EH115"/>
    <mergeCell ref="CJ115:CQ115"/>
    <mergeCell ref="DI115:DU115"/>
    <mergeCell ref="BR119:BY119"/>
    <mergeCell ref="BZ119:CI119"/>
    <mergeCell ref="CR119:DD119"/>
    <mergeCell ref="DV117:EH117"/>
    <mergeCell ref="B118:BQ118"/>
    <mergeCell ref="FI115:FU115"/>
    <mergeCell ref="FI116:FU116"/>
    <mergeCell ref="B115:BQ115"/>
    <mergeCell ref="BR118:BY118"/>
    <mergeCell ref="BZ118:CI118"/>
    <mergeCell ref="CR118:DD118"/>
    <mergeCell ref="EI118:EU118"/>
    <mergeCell ref="A113:BQ113"/>
    <mergeCell ref="FV113:GH113"/>
    <mergeCell ref="DV118:EH118"/>
    <mergeCell ref="DV119:EH119"/>
    <mergeCell ref="EI119:EU119"/>
    <mergeCell ref="B116:BQ116"/>
    <mergeCell ref="FV118:GH118"/>
    <mergeCell ref="EI120:EU120"/>
    <mergeCell ref="EI115:EU115"/>
    <mergeCell ref="CJ53:CQ53"/>
    <mergeCell ref="FV119:GH119"/>
    <mergeCell ref="GI119:GU119"/>
    <mergeCell ref="GI120:GU120"/>
    <mergeCell ref="EV119:FH119"/>
    <mergeCell ref="GV119:HH119"/>
    <mergeCell ref="GV120:HH120"/>
    <mergeCell ref="HV120:IH120"/>
    <mergeCell ref="DI119:DU119"/>
    <mergeCell ref="DI120:DU120"/>
    <mergeCell ref="CJ117:CQ117"/>
    <mergeCell ref="CJ118:CQ118"/>
    <mergeCell ref="CJ119:CQ119"/>
    <mergeCell ref="EV117:FH117"/>
    <mergeCell ref="GV117:HH117"/>
    <mergeCell ref="EI114:EU114"/>
    <mergeCell ref="FV114:GH114"/>
    <mergeCell ref="HI114:HU114"/>
    <mergeCell ref="HI117:HU117"/>
    <mergeCell ref="GI114:GU114"/>
    <mergeCell ref="DI114:DU114"/>
    <mergeCell ref="GV115:HH115"/>
    <mergeCell ref="GV116:HH116"/>
    <mergeCell ref="HI118:HU118"/>
    <mergeCell ref="HI119:HU119"/>
    <mergeCell ref="HI115:HU115"/>
    <mergeCell ref="HV118:IH118"/>
    <mergeCell ref="HI110:HU110"/>
    <mergeCell ref="A134:IH134"/>
    <mergeCell ref="A128:IH128"/>
    <mergeCell ref="A130:IH130"/>
    <mergeCell ref="A131:IH131"/>
    <mergeCell ref="DV120:EH120"/>
    <mergeCell ref="HI120:HU120"/>
    <mergeCell ref="DV32:EH33"/>
    <mergeCell ref="EI32:EU33"/>
    <mergeCell ref="EI34:EU34"/>
    <mergeCell ref="EI35:EU35"/>
    <mergeCell ref="B88:BQ88"/>
    <mergeCell ref="DV88:EH88"/>
    <mergeCell ref="EI88:EU88"/>
    <mergeCell ref="FV88:GH88"/>
    <mergeCell ref="B76:BQ76"/>
    <mergeCell ref="BR76:BY76"/>
    <mergeCell ref="BZ76:CI76"/>
    <mergeCell ref="GI88:GU88"/>
    <mergeCell ref="CR86:DD86"/>
    <mergeCell ref="HV119:IH119"/>
    <mergeCell ref="EI41:EU41"/>
    <mergeCell ref="EI43:EU43"/>
    <mergeCell ref="EI44:EU44"/>
    <mergeCell ref="BZ54:CI54"/>
    <mergeCell ref="BR61:BY61"/>
    <mergeCell ref="DI58:DU58"/>
    <mergeCell ref="CR43:DD43"/>
    <mergeCell ref="B114:BQ114"/>
    <mergeCell ref="DV114:EH114"/>
    <mergeCell ref="B107:BQ107"/>
    <mergeCell ref="B85:BQ85"/>
    <mergeCell ref="BR85:BY85"/>
    <mergeCell ref="BZ85:CI85"/>
    <mergeCell ref="CR85:DD85"/>
    <mergeCell ref="DV85:EH85"/>
    <mergeCell ref="B94:BQ94"/>
    <mergeCell ref="B91:BQ91"/>
    <mergeCell ref="BR91:BY91"/>
    <mergeCell ref="B111:BQ111"/>
    <mergeCell ref="B109:BQ109"/>
    <mergeCell ref="B110:BQ110"/>
    <mergeCell ref="B108:BQ108"/>
    <mergeCell ref="DV110:EH110"/>
    <mergeCell ref="BR98:BY98"/>
    <mergeCell ref="BZ98:CI98"/>
    <mergeCell ref="CR98:DD98"/>
    <mergeCell ref="DI97:DU97"/>
    <mergeCell ref="BZ110:CI110"/>
    <mergeCell ref="BZ97:CI97"/>
    <mergeCell ref="CR97:DD97"/>
    <mergeCell ref="BZ109:CI109"/>
    <mergeCell ref="DI92:DU92"/>
    <mergeCell ref="B100:BQ100"/>
    <mergeCell ref="CJ102:CQ102"/>
    <mergeCell ref="BR95:BY95"/>
    <mergeCell ref="BZ95:CI95"/>
    <mergeCell ref="BR101:BY101"/>
    <mergeCell ref="CR111:DD111"/>
    <mergeCell ref="B86:BQ86"/>
    <mergeCell ref="CJ42:CQ42"/>
    <mergeCell ref="CJ43:CQ43"/>
    <mergeCell ref="CJ44:CQ44"/>
    <mergeCell ref="B56:BQ56"/>
    <mergeCell ref="B55:BQ55"/>
    <mergeCell ref="BR55:BY55"/>
    <mergeCell ref="BZ55:CI55"/>
    <mergeCell ref="CJ55:CQ55"/>
    <mergeCell ref="B53:BQ53"/>
    <mergeCell ref="BR53:BY53"/>
    <mergeCell ref="B52:BQ52"/>
    <mergeCell ref="B42:BQ42"/>
    <mergeCell ref="B43:BQ43"/>
    <mergeCell ref="BR42:BY42"/>
    <mergeCell ref="BR54:BY54"/>
    <mergeCell ref="CR52:DD52"/>
    <mergeCell ref="CJ52:CQ52"/>
    <mergeCell ref="CJ54:CQ54"/>
    <mergeCell ref="CJ56:CQ56"/>
    <mergeCell ref="B45:BQ45"/>
    <mergeCell ref="B50:BQ50"/>
    <mergeCell ref="CR46:DD46"/>
    <mergeCell ref="BZ45:CI45"/>
    <mergeCell ref="BZ56:CI56"/>
    <mergeCell ref="CJ46:CQ46"/>
    <mergeCell ref="B54:BQ54"/>
    <mergeCell ref="B47:BQ47"/>
    <mergeCell ref="BZ42:CI42"/>
    <mergeCell ref="BR43:BY43"/>
    <mergeCell ref="BZ43:CI43"/>
    <mergeCell ref="B46:BQ46"/>
    <mergeCell ref="B51:BQ51"/>
    <mergeCell ref="DV57:EH57"/>
    <mergeCell ref="DI44:DU44"/>
    <mergeCell ref="DI45:DU45"/>
    <mergeCell ref="CJ45:CQ45"/>
    <mergeCell ref="BR45:BY45"/>
    <mergeCell ref="DV45:EH45"/>
    <mergeCell ref="CR45:DD45"/>
    <mergeCell ref="DI54:DU54"/>
    <mergeCell ref="DV54:EH54"/>
    <mergeCell ref="DI52:DU52"/>
    <mergeCell ref="DI53:DU53"/>
    <mergeCell ref="CR48:DD48"/>
    <mergeCell ref="CJ48:CQ48"/>
    <mergeCell ref="DI48:DU48"/>
    <mergeCell ref="BR47:BY47"/>
    <mergeCell ref="DI47:DU47"/>
    <mergeCell ref="BR49:BY49"/>
    <mergeCell ref="DI51:DU51"/>
    <mergeCell ref="CR44:DD44"/>
    <mergeCell ref="BZ52:CI52"/>
    <mergeCell ref="CR51:DD51"/>
    <mergeCell ref="CJ47:CQ47"/>
    <mergeCell ref="CR49:DD49"/>
    <mergeCell ref="CR50:DD50"/>
    <mergeCell ref="CR47:DD47"/>
    <mergeCell ref="BZ46:CI46"/>
    <mergeCell ref="BZ70:CI70"/>
    <mergeCell ref="BZ44:CI44"/>
    <mergeCell ref="CR58:DD58"/>
    <mergeCell ref="CR59:DD59"/>
    <mergeCell ref="B44:BQ44"/>
    <mergeCell ref="CJ58:CQ58"/>
    <mergeCell ref="CJ59:CQ59"/>
    <mergeCell ref="CR56:DD56"/>
    <mergeCell ref="CR53:DD53"/>
    <mergeCell ref="BR56:BY56"/>
    <mergeCell ref="BZ47:CI47"/>
    <mergeCell ref="BR50:BY51"/>
    <mergeCell ref="BZ50:CI51"/>
    <mergeCell ref="BR52:BY52"/>
    <mergeCell ref="BR44:BY44"/>
    <mergeCell ref="CJ51:CQ51"/>
    <mergeCell ref="BZ49:CI49"/>
    <mergeCell ref="CJ57:CQ57"/>
    <mergeCell ref="BR57:BY57"/>
    <mergeCell ref="BZ57:CI57"/>
    <mergeCell ref="BZ62:CI62"/>
    <mergeCell ref="B63:BQ63"/>
    <mergeCell ref="B64:BQ64"/>
    <mergeCell ref="B65:BQ65"/>
    <mergeCell ref="CR63:DD63"/>
    <mergeCell ref="B61:BQ61"/>
    <mergeCell ref="BR64:BY64"/>
    <mergeCell ref="BZ64:CI64"/>
    <mergeCell ref="BR66:BY66"/>
    <mergeCell ref="BR63:BY63"/>
    <mergeCell ref="CJ66:CQ66"/>
    <mergeCell ref="BR65:BY65"/>
    <mergeCell ref="BZ65:CI65"/>
    <mergeCell ref="CJ63:CQ63"/>
    <mergeCell ref="BZ59:CI59"/>
    <mergeCell ref="B49:BQ49"/>
    <mergeCell ref="B71:BQ71"/>
    <mergeCell ref="BR71:BY71"/>
    <mergeCell ref="BZ71:CI71"/>
    <mergeCell ref="CR69:DD69"/>
    <mergeCell ref="CR65:DD65"/>
    <mergeCell ref="BZ63:CI63"/>
    <mergeCell ref="B70:BQ70"/>
    <mergeCell ref="B68:BQ68"/>
    <mergeCell ref="B69:BQ69"/>
    <mergeCell ref="BR70:BY70"/>
    <mergeCell ref="BR68:BY68"/>
    <mergeCell ref="BZ68:CI68"/>
    <mergeCell ref="A67:BQ67"/>
    <mergeCell ref="BZ53:CI53"/>
    <mergeCell ref="B48:BQ48"/>
    <mergeCell ref="CJ64:CQ64"/>
    <mergeCell ref="CR64:DD64"/>
    <mergeCell ref="CR66:DD66"/>
    <mergeCell ref="CR62:DD62"/>
    <mergeCell ref="BZ66:CI66"/>
    <mergeCell ref="CJ65:CQ65"/>
    <mergeCell ref="B58:BQ58"/>
    <mergeCell ref="BR58:BY58"/>
    <mergeCell ref="BZ58:CI58"/>
    <mergeCell ref="B59:BQ59"/>
    <mergeCell ref="BR59:BY59"/>
    <mergeCell ref="BR46:BY46"/>
    <mergeCell ref="CJ49:CQ49"/>
    <mergeCell ref="CJ50:CQ50"/>
    <mergeCell ref="BR48:BY48"/>
    <mergeCell ref="BZ48:CI48"/>
    <mergeCell ref="B57:BQ57"/>
    <mergeCell ref="B60:BQ60"/>
    <mergeCell ref="B62:BQ62"/>
    <mergeCell ref="BR60:BY60"/>
    <mergeCell ref="BZ60:CI60"/>
    <mergeCell ref="CR60:DD60"/>
    <mergeCell ref="CJ60:CQ60"/>
    <mergeCell ref="CJ61:CQ61"/>
    <mergeCell ref="CJ62:CQ62"/>
    <mergeCell ref="CR61:DD61"/>
    <mergeCell ref="CR57:DD57"/>
    <mergeCell ref="BZ61:CI61"/>
    <mergeCell ref="BR62:BY62"/>
    <mergeCell ref="A66:BQ66"/>
    <mergeCell ref="HV56:IH56"/>
    <mergeCell ref="HV63:IH63"/>
    <mergeCell ref="GI63:GU63"/>
    <mergeCell ref="EI62:EU62"/>
    <mergeCell ref="DI61:DU61"/>
    <mergeCell ref="DI69:DU69"/>
    <mergeCell ref="HI74:HU74"/>
    <mergeCell ref="HV75:IH75"/>
    <mergeCell ref="HI68:HU68"/>
    <mergeCell ref="HI66:HU66"/>
    <mergeCell ref="EV66:FH66"/>
    <mergeCell ref="EV73:FH73"/>
    <mergeCell ref="HV64:IH64"/>
    <mergeCell ref="HI61:HU61"/>
    <mergeCell ref="HI62:HU62"/>
    <mergeCell ref="EV68:FH68"/>
    <mergeCell ref="GV74:HH74"/>
    <mergeCell ref="FI68:FU68"/>
    <mergeCell ref="EV63:FH63"/>
    <mergeCell ref="HV61:IH61"/>
    <mergeCell ref="EV64:FH64"/>
    <mergeCell ref="EV65:FH65"/>
    <mergeCell ref="FV75:GH75"/>
    <mergeCell ref="GI75:GU75"/>
    <mergeCell ref="HV71:IH71"/>
    <mergeCell ref="GV67:HH67"/>
    <mergeCell ref="GV68:HH68"/>
    <mergeCell ref="GV69:HH69"/>
    <mergeCell ref="DV65:EH65"/>
    <mergeCell ref="DI59:DU59"/>
    <mergeCell ref="DI56:DU56"/>
    <mergeCell ref="DV56:EH56"/>
    <mergeCell ref="B78:BQ78"/>
    <mergeCell ref="B79:BQ79"/>
    <mergeCell ref="CR67:DD67"/>
    <mergeCell ref="DI67:DU67"/>
    <mergeCell ref="EI67:EU67"/>
    <mergeCell ref="EI68:EU68"/>
    <mergeCell ref="DV68:EH68"/>
    <mergeCell ref="FI79:FU79"/>
    <mergeCell ref="FI80:FU80"/>
    <mergeCell ref="CR75:DD75"/>
    <mergeCell ref="EI71:EU71"/>
    <mergeCell ref="BR75:BY75"/>
    <mergeCell ref="EV70:FH70"/>
    <mergeCell ref="CR68:DD68"/>
    <mergeCell ref="CJ76:CQ76"/>
    <mergeCell ref="CJ77:CQ77"/>
    <mergeCell ref="CJ78:CQ78"/>
    <mergeCell ref="CJ79:CQ79"/>
    <mergeCell ref="CJ80:CQ80"/>
    <mergeCell ref="DI68:DU68"/>
    <mergeCell ref="BZ78:CI78"/>
    <mergeCell ref="CR78:DD78"/>
    <mergeCell ref="DV67:EH67"/>
    <mergeCell ref="EV69:FH69"/>
    <mergeCell ref="DI72:DU72"/>
    <mergeCell ref="EV71:FH71"/>
    <mergeCell ref="EV72:FH72"/>
    <mergeCell ref="BR73:BY73"/>
    <mergeCell ref="CJ67:CQ67"/>
    <mergeCell ref="CR74:DD74"/>
    <mergeCell ref="DV71:EH71"/>
    <mergeCell ref="DV73:EH73"/>
    <mergeCell ref="CJ113:CQ113"/>
    <mergeCell ref="BR80:BY80"/>
    <mergeCell ref="BR69:BY69"/>
    <mergeCell ref="BZ69:CI69"/>
    <mergeCell ref="EV89:FH89"/>
    <mergeCell ref="BZ67:CI67"/>
    <mergeCell ref="BZ75:CI75"/>
    <mergeCell ref="CJ73:CQ73"/>
    <mergeCell ref="CJ74:CQ74"/>
    <mergeCell ref="CJ75:CQ75"/>
    <mergeCell ref="EI66:EU66"/>
    <mergeCell ref="BR78:BY78"/>
    <mergeCell ref="BR77:BY77"/>
    <mergeCell ref="BZ80:CI80"/>
    <mergeCell ref="EI85:EU85"/>
    <mergeCell ref="CR84:DD84"/>
    <mergeCell ref="CR70:DD70"/>
    <mergeCell ref="CJ68:CQ68"/>
    <mergeCell ref="CJ69:CQ69"/>
    <mergeCell ref="CR73:DD73"/>
    <mergeCell ref="EI69:EU69"/>
    <mergeCell ref="DV69:EH69"/>
    <mergeCell ref="DV66:EH66"/>
    <mergeCell ref="DI88:DU88"/>
    <mergeCell ref="DI89:DU89"/>
    <mergeCell ref="CJ87:CQ87"/>
    <mergeCell ref="CJ88:CQ88"/>
    <mergeCell ref="BR67:BY67"/>
    <mergeCell ref="CR71:DD71"/>
    <mergeCell ref="BZ73:CI73"/>
    <mergeCell ref="EV75:FH75"/>
    <mergeCell ref="DV75:EH75"/>
    <mergeCell ref="CJ114:CQ114"/>
    <mergeCell ref="DV74:EH74"/>
    <mergeCell ref="DI113:DU113"/>
    <mergeCell ref="EV109:FH109"/>
    <mergeCell ref="EV110:FH110"/>
    <mergeCell ref="EV111:FH111"/>
    <mergeCell ref="EV112:FH112"/>
    <mergeCell ref="EV113:FH113"/>
    <mergeCell ref="DI75:DU75"/>
    <mergeCell ref="CR92:DD92"/>
    <mergeCell ref="DV98:EH98"/>
    <mergeCell ref="DI100:DU100"/>
    <mergeCell ref="DI101:DU101"/>
    <mergeCell ref="DI98:DU98"/>
    <mergeCell ref="DV77:EH77"/>
    <mergeCell ref="CR76:DD76"/>
    <mergeCell ref="CJ92:CQ92"/>
    <mergeCell ref="EI99:EU99"/>
    <mergeCell ref="EV96:FH96"/>
    <mergeCell ref="DI90:DU90"/>
    <mergeCell ref="DI91:DU91"/>
    <mergeCell ref="EV74:FH74"/>
    <mergeCell ref="DI86:DU86"/>
    <mergeCell ref="CJ109:CQ109"/>
    <mergeCell ref="CJ110:CQ110"/>
    <mergeCell ref="CR107:DD107"/>
    <mergeCell ref="EI108:EU108"/>
    <mergeCell ref="EI93:EU93"/>
    <mergeCell ref="EI78:EU78"/>
    <mergeCell ref="CR100:DD100"/>
    <mergeCell ref="DI84:DU84"/>
    <mergeCell ref="DI85:DU85"/>
    <mergeCell ref="GI48:GU48"/>
    <mergeCell ref="GI44:GU44"/>
    <mergeCell ref="FV45:GH45"/>
    <mergeCell ref="GI45:GU45"/>
    <mergeCell ref="GV60:HH60"/>
    <mergeCell ref="GI60:GU60"/>
    <mergeCell ref="FV60:GH60"/>
    <mergeCell ref="GV43:HH43"/>
    <mergeCell ref="GV44:HH44"/>
    <mergeCell ref="GV45:HH45"/>
    <mergeCell ref="GV46:HH46"/>
    <mergeCell ref="GV47:HH47"/>
    <mergeCell ref="FV48:GH48"/>
    <mergeCell ref="GI66:GU66"/>
    <mergeCell ref="FI50:FU50"/>
    <mergeCell ref="FI52:FU52"/>
    <mergeCell ref="FI49:FU49"/>
    <mergeCell ref="FV49:GH49"/>
    <mergeCell ref="GI52:GU52"/>
    <mergeCell ref="FV47:GH47"/>
    <mergeCell ref="GI64:GU64"/>
    <mergeCell ref="FV65:GH65"/>
    <mergeCell ref="FV66:GH66"/>
    <mergeCell ref="FI66:FU66"/>
    <mergeCell ref="GI61:GU61"/>
    <mergeCell ref="FI60:FU60"/>
    <mergeCell ref="FI61:FU61"/>
    <mergeCell ref="GI57:GU57"/>
    <mergeCell ref="GI58:GU58"/>
    <mergeCell ref="GI47:GU47"/>
    <mergeCell ref="GI43:GU43"/>
    <mergeCell ref="EV51:FH51"/>
    <mergeCell ref="EI47:EU47"/>
    <mergeCell ref="DV48:EH48"/>
    <mergeCell ref="DV50:EH50"/>
    <mergeCell ref="EI48:EU48"/>
    <mergeCell ref="FI48:FU48"/>
    <mergeCell ref="FI51:FU51"/>
    <mergeCell ref="EI46:EU46"/>
    <mergeCell ref="EI50:EU50"/>
    <mergeCell ref="EI49:EU49"/>
    <mergeCell ref="EI40:EU40"/>
    <mergeCell ref="FI45:FU45"/>
    <mergeCell ref="FV43:GH43"/>
    <mergeCell ref="DV44:EH44"/>
    <mergeCell ref="DV46:EH46"/>
    <mergeCell ref="DV40:EH40"/>
    <mergeCell ref="DV41:EH41"/>
    <mergeCell ref="FI41:FU41"/>
    <mergeCell ref="A82:BP82"/>
    <mergeCell ref="BR82:BY82"/>
    <mergeCell ref="BZ82:CI82"/>
    <mergeCell ref="CJ82:CQ82"/>
    <mergeCell ref="CR82:DD82"/>
    <mergeCell ref="DI82:DT82"/>
    <mergeCell ref="FI82:FT82"/>
    <mergeCell ref="GV41:HH41"/>
    <mergeCell ref="EV48:FH48"/>
    <mergeCell ref="EV42:FH42"/>
    <mergeCell ref="FI65:FU65"/>
    <mergeCell ref="FI62:FU62"/>
    <mergeCell ref="GI65:GU65"/>
    <mergeCell ref="GI62:GU62"/>
    <mergeCell ref="EI59:EU59"/>
    <mergeCell ref="EI52:EU52"/>
    <mergeCell ref="EI53:EU53"/>
    <mergeCell ref="FV53:GH53"/>
    <mergeCell ref="FV52:GH52"/>
    <mergeCell ref="FI53:FU53"/>
    <mergeCell ref="EV52:FH52"/>
    <mergeCell ref="DV42:EH42"/>
    <mergeCell ref="EI42:EU42"/>
    <mergeCell ref="DI42:DU42"/>
    <mergeCell ref="DI43:DU43"/>
    <mergeCell ref="EI64:EU64"/>
    <mergeCell ref="FV64:GH64"/>
    <mergeCell ref="EV46:FH46"/>
    <mergeCell ref="DV47:EH47"/>
    <mergeCell ref="GI51:GU51"/>
    <mergeCell ref="EV47:FH47"/>
    <mergeCell ref="DV51:EH51"/>
    <mergeCell ref="FI112:FU112"/>
    <mergeCell ref="DI57:DU57"/>
    <mergeCell ref="FI98:FU98"/>
    <mergeCell ref="FI97:FU97"/>
    <mergeCell ref="FI107:FU107"/>
    <mergeCell ref="EV102:FH102"/>
    <mergeCell ref="EV104:FH104"/>
    <mergeCell ref="EV107:FH107"/>
    <mergeCell ref="FI84:FU84"/>
    <mergeCell ref="FI71:FU71"/>
    <mergeCell ref="EV49:FH49"/>
    <mergeCell ref="FI57:FU57"/>
    <mergeCell ref="FI54:FU54"/>
    <mergeCell ref="FI56:FU56"/>
    <mergeCell ref="FI109:FU109"/>
    <mergeCell ref="DI41:DU41"/>
    <mergeCell ref="FI47:FU47"/>
    <mergeCell ref="DI46:DU46"/>
    <mergeCell ref="EI58:EU58"/>
    <mergeCell ref="EV61:FH61"/>
    <mergeCell ref="EV62:FH62"/>
    <mergeCell ref="FI46:FU46"/>
    <mergeCell ref="DV52:EH52"/>
    <mergeCell ref="EV50:FH50"/>
    <mergeCell ref="FI72:FU72"/>
    <mergeCell ref="DV53:EH53"/>
    <mergeCell ref="DV58:EH58"/>
    <mergeCell ref="DI49:DU49"/>
    <mergeCell ref="DI50:DU50"/>
    <mergeCell ref="DI60:DU60"/>
    <mergeCell ref="DV60:EH60"/>
    <mergeCell ref="DV62:EH62"/>
    <mergeCell ref="HI100:HQ100"/>
    <mergeCell ref="HI101:HQ101"/>
    <mergeCell ref="HI102:HQ102"/>
    <mergeCell ref="HI103:HQ103"/>
    <mergeCell ref="HI104:HQ104"/>
    <mergeCell ref="HI105:HQ105"/>
    <mergeCell ref="HI106:HQ106"/>
    <mergeCell ref="HI107:HQ107"/>
    <mergeCell ref="HI108:HQ108"/>
    <mergeCell ref="EV53:FH53"/>
    <mergeCell ref="GV109:HH109"/>
    <mergeCell ref="GV110:HH110"/>
    <mergeCell ref="GV111:HH111"/>
    <mergeCell ref="FV46:GH46"/>
    <mergeCell ref="GV49:HH49"/>
    <mergeCell ref="FV41:GH41"/>
    <mergeCell ref="FI110:FU110"/>
    <mergeCell ref="FI111:FU111"/>
    <mergeCell ref="FV59:GH59"/>
    <mergeCell ref="GI46:GU46"/>
    <mergeCell ref="FV71:GH71"/>
    <mergeCell ref="FV85:GH85"/>
    <mergeCell ref="FV67:GH67"/>
    <mergeCell ref="GV71:HH71"/>
    <mergeCell ref="FI94:FU94"/>
    <mergeCell ref="GV87:HH87"/>
    <mergeCell ref="GV78:HH78"/>
    <mergeCell ref="FV79:GH79"/>
    <mergeCell ref="GI79:GU79"/>
    <mergeCell ref="FV68:GH68"/>
    <mergeCell ref="GI93:GU93"/>
    <mergeCell ref="FV97:GH97"/>
  </mergeCells>
  <phoneticPr fontId="11" type="noConversion"/>
  <pageMargins left="0.39370078740157483" right="0" top="0.59055118110236227" bottom="0" header="0.19685039370078741" footer="0.19685039370078741"/>
  <pageSetup paperSize="9" scale="6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5" max="242" man="1"/>
    <brk id="85" max="2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70"/>
  <sheetViews>
    <sheetView view="pageBreakPreview" zoomScale="110" zoomScaleSheetLayoutView="100" workbookViewId="0">
      <selection activeCell="CL4" sqref="CL4:CS6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316" t="s">
        <v>249</v>
      </c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</row>
    <row r="2" spans="1:174" s="9" customFormat="1" ht="13.5" customHeight="1" x14ac:dyDescent="0.15">
      <c r="B2" s="437" t="s">
        <v>250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  <c r="BY2" s="437"/>
      <c r="BZ2" s="437"/>
      <c r="CA2" s="437"/>
      <c r="CB2" s="437"/>
      <c r="CC2" s="437"/>
      <c r="CD2" s="437"/>
      <c r="CE2" s="437"/>
      <c r="CF2" s="437"/>
      <c r="CG2" s="437"/>
      <c r="CH2" s="437"/>
      <c r="CI2" s="437"/>
      <c r="CJ2" s="437"/>
      <c r="CK2" s="437"/>
      <c r="CL2" s="437"/>
      <c r="CM2" s="437"/>
      <c r="CN2" s="437"/>
      <c r="CO2" s="437"/>
      <c r="CP2" s="437"/>
      <c r="CQ2" s="437"/>
      <c r="CR2" s="437"/>
      <c r="CS2" s="437"/>
      <c r="CT2" s="437"/>
      <c r="CU2" s="437"/>
      <c r="CV2" s="437"/>
      <c r="CW2" s="437"/>
      <c r="CX2" s="437"/>
      <c r="CY2" s="437"/>
      <c r="CZ2" s="437"/>
      <c r="DA2" s="437"/>
      <c r="DB2" s="437"/>
      <c r="DC2" s="437"/>
      <c r="DD2" s="437"/>
      <c r="DE2" s="437"/>
      <c r="DF2" s="437"/>
      <c r="DG2" s="437"/>
      <c r="DH2" s="437"/>
      <c r="DI2" s="437"/>
      <c r="DJ2" s="437"/>
      <c r="DK2" s="437"/>
      <c r="DL2" s="437"/>
      <c r="DM2" s="437"/>
      <c r="DN2" s="437"/>
      <c r="DO2" s="437"/>
      <c r="DP2" s="437"/>
      <c r="DQ2" s="437"/>
      <c r="DR2" s="437"/>
      <c r="DS2" s="437"/>
      <c r="DT2" s="437"/>
      <c r="DU2" s="437"/>
      <c r="DV2" s="437"/>
      <c r="DW2" s="437"/>
      <c r="DX2" s="437"/>
      <c r="DY2" s="437"/>
      <c r="DZ2" s="437"/>
      <c r="EA2" s="437"/>
      <c r="EB2" s="437"/>
      <c r="EC2" s="437"/>
      <c r="ED2" s="437"/>
      <c r="EE2" s="437"/>
      <c r="EF2" s="437"/>
      <c r="EG2" s="437"/>
      <c r="EH2" s="437"/>
      <c r="EI2" s="437"/>
      <c r="EJ2" s="437"/>
      <c r="EK2" s="437"/>
      <c r="EL2" s="437"/>
      <c r="EM2" s="437"/>
      <c r="EN2" s="437"/>
      <c r="EO2" s="437"/>
      <c r="EP2" s="437"/>
      <c r="EQ2" s="437"/>
      <c r="ER2" s="437"/>
      <c r="ES2" s="437"/>
      <c r="ET2" s="437"/>
      <c r="EU2" s="437"/>
      <c r="EV2" s="437"/>
    </row>
    <row r="3" spans="1:174" ht="7.5" customHeight="1" x14ac:dyDescent="0.2"/>
    <row r="4" spans="1:174" ht="11.25" customHeight="1" x14ac:dyDescent="0.2">
      <c r="A4" s="374" t="s">
        <v>118</v>
      </c>
      <c r="B4" s="374"/>
      <c r="C4" s="374"/>
      <c r="D4" s="374"/>
      <c r="E4" s="374"/>
      <c r="F4" s="374"/>
      <c r="G4" s="375"/>
      <c r="H4" s="322" t="s">
        <v>1</v>
      </c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3"/>
      <c r="CL4" s="373" t="s">
        <v>119</v>
      </c>
      <c r="CM4" s="374"/>
      <c r="CN4" s="374"/>
      <c r="CO4" s="374"/>
      <c r="CP4" s="374"/>
      <c r="CQ4" s="374"/>
      <c r="CR4" s="374"/>
      <c r="CS4" s="375"/>
      <c r="CT4" s="373" t="s">
        <v>120</v>
      </c>
      <c r="CU4" s="374"/>
      <c r="CV4" s="374"/>
      <c r="CW4" s="374"/>
      <c r="CX4" s="374"/>
      <c r="CY4" s="374"/>
      <c r="CZ4" s="374"/>
      <c r="DA4" s="375"/>
      <c r="DB4" s="452" t="s">
        <v>251</v>
      </c>
      <c r="DC4" s="453"/>
      <c r="DD4" s="453"/>
      <c r="DE4" s="453"/>
      <c r="DF4" s="453"/>
      <c r="DG4" s="453"/>
      <c r="DH4" s="453"/>
      <c r="DI4" s="453"/>
      <c r="DJ4" s="453"/>
      <c r="DK4" s="453"/>
      <c r="DL4" s="453"/>
      <c r="DM4" s="453"/>
      <c r="DN4" s="453"/>
      <c r="DO4" s="453"/>
      <c r="DP4" s="453"/>
      <c r="DQ4" s="453"/>
      <c r="DR4" s="453"/>
      <c r="DS4" s="453"/>
      <c r="DT4" s="453"/>
      <c r="DU4" s="453"/>
      <c r="DV4" s="453"/>
      <c r="DW4" s="453"/>
      <c r="DX4" s="453"/>
      <c r="DY4" s="453"/>
      <c r="DZ4" s="453"/>
      <c r="EA4" s="453"/>
      <c r="EB4" s="453"/>
      <c r="EC4" s="453"/>
      <c r="ED4" s="453"/>
      <c r="EE4" s="453"/>
      <c r="EF4" s="453"/>
      <c r="EG4" s="453"/>
      <c r="EH4" s="453"/>
      <c r="EI4" s="453"/>
      <c r="EJ4" s="453"/>
      <c r="EK4" s="453"/>
      <c r="EL4" s="453"/>
      <c r="EM4" s="453"/>
      <c r="EN4" s="453"/>
      <c r="EO4" s="453"/>
      <c r="EP4" s="453"/>
      <c r="EQ4" s="453"/>
      <c r="ER4" s="453"/>
      <c r="ES4" s="453"/>
      <c r="ET4" s="453"/>
      <c r="EU4" s="453"/>
      <c r="EV4" s="453"/>
      <c r="EW4" s="453"/>
    </row>
    <row r="5" spans="1:174" ht="11.25" customHeight="1" x14ac:dyDescent="0.2">
      <c r="A5" s="290"/>
      <c r="B5" s="290"/>
      <c r="C5" s="290"/>
      <c r="D5" s="290"/>
      <c r="E5" s="290"/>
      <c r="F5" s="290"/>
      <c r="G5" s="291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6"/>
      <c r="CL5" s="289"/>
      <c r="CM5" s="290"/>
      <c r="CN5" s="290"/>
      <c r="CO5" s="290"/>
      <c r="CP5" s="290"/>
      <c r="CQ5" s="290"/>
      <c r="CR5" s="290"/>
      <c r="CS5" s="291"/>
      <c r="CT5" s="289"/>
      <c r="CU5" s="290"/>
      <c r="CV5" s="290"/>
      <c r="CW5" s="290"/>
      <c r="CX5" s="290"/>
      <c r="CY5" s="290"/>
      <c r="CZ5" s="290"/>
      <c r="DA5" s="291"/>
      <c r="DB5" s="450" t="s">
        <v>4</v>
      </c>
      <c r="DC5" s="451"/>
      <c r="DD5" s="451"/>
      <c r="DE5" s="451"/>
      <c r="DF5" s="451"/>
      <c r="DG5" s="451"/>
      <c r="DH5" s="449" t="s">
        <v>269</v>
      </c>
      <c r="DI5" s="449"/>
      <c r="DJ5" s="449"/>
      <c r="DK5" s="196" t="s">
        <v>5</v>
      </c>
      <c r="DL5" s="196"/>
      <c r="DM5" s="366"/>
      <c r="DN5" s="450" t="s">
        <v>4</v>
      </c>
      <c r="DO5" s="451"/>
      <c r="DP5" s="451"/>
      <c r="DQ5" s="451"/>
      <c r="DR5" s="451"/>
      <c r="DS5" s="451"/>
      <c r="DT5" s="449" t="s">
        <v>320</v>
      </c>
      <c r="DU5" s="449"/>
      <c r="DV5" s="449"/>
      <c r="DW5" s="196" t="s">
        <v>5</v>
      </c>
      <c r="DX5" s="196"/>
      <c r="DY5" s="366"/>
      <c r="DZ5" s="450" t="s">
        <v>4</v>
      </c>
      <c r="EA5" s="451"/>
      <c r="EB5" s="451"/>
      <c r="EC5" s="451"/>
      <c r="ED5" s="451"/>
      <c r="EE5" s="451"/>
      <c r="EF5" s="449" t="s">
        <v>319</v>
      </c>
      <c r="EG5" s="449"/>
      <c r="EH5" s="449"/>
      <c r="EI5" s="196" t="s">
        <v>5</v>
      </c>
      <c r="EJ5" s="196"/>
      <c r="EK5" s="366"/>
      <c r="EL5" s="373" t="s">
        <v>6</v>
      </c>
      <c r="EM5" s="374"/>
      <c r="EN5" s="374"/>
      <c r="EO5" s="374"/>
      <c r="EP5" s="374"/>
      <c r="EQ5" s="374"/>
      <c r="ER5" s="374"/>
      <c r="ES5" s="374"/>
      <c r="ET5" s="374"/>
      <c r="EU5" s="374"/>
      <c r="EV5" s="374"/>
      <c r="EW5" s="374"/>
    </row>
    <row r="6" spans="1:174" ht="39" customHeight="1" x14ac:dyDescent="0.2">
      <c r="A6" s="377"/>
      <c r="B6" s="377"/>
      <c r="C6" s="377"/>
      <c r="D6" s="377"/>
      <c r="E6" s="377"/>
      <c r="F6" s="377"/>
      <c r="G6" s="378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8"/>
      <c r="CL6" s="376"/>
      <c r="CM6" s="377"/>
      <c r="CN6" s="377"/>
      <c r="CO6" s="377"/>
      <c r="CP6" s="377"/>
      <c r="CQ6" s="377"/>
      <c r="CR6" s="377"/>
      <c r="CS6" s="378"/>
      <c r="CT6" s="376"/>
      <c r="CU6" s="377"/>
      <c r="CV6" s="377"/>
      <c r="CW6" s="377"/>
      <c r="CX6" s="377"/>
      <c r="CY6" s="377"/>
      <c r="CZ6" s="377"/>
      <c r="DA6" s="378"/>
      <c r="DB6" s="454" t="s">
        <v>121</v>
      </c>
      <c r="DC6" s="455"/>
      <c r="DD6" s="455"/>
      <c r="DE6" s="455"/>
      <c r="DF6" s="455"/>
      <c r="DG6" s="455"/>
      <c r="DH6" s="455"/>
      <c r="DI6" s="455"/>
      <c r="DJ6" s="455"/>
      <c r="DK6" s="455"/>
      <c r="DL6" s="455"/>
      <c r="DM6" s="456"/>
      <c r="DN6" s="454" t="s">
        <v>122</v>
      </c>
      <c r="DO6" s="455"/>
      <c r="DP6" s="455"/>
      <c r="DQ6" s="455"/>
      <c r="DR6" s="455"/>
      <c r="DS6" s="455"/>
      <c r="DT6" s="455"/>
      <c r="DU6" s="455"/>
      <c r="DV6" s="455"/>
      <c r="DW6" s="455"/>
      <c r="DX6" s="455"/>
      <c r="DY6" s="456"/>
      <c r="DZ6" s="454" t="s">
        <v>123</v>
      </c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6"/>
      <c r="EL6" s="376"/>
      <c r="EM6" s="377"/>
      <c r="EN6" s="377"/>
      <c r="EO6" s="377"/>
      <c r="EP6" s="377"/>
      <c r="EQ6" s="377"/>
      <c r="ER6" s="377"/>
      <c r="ES6" s="377"/>
      <c r="ET6" s="377"/>
      <c r="EU6" s="377"/>
      <c r="EV6" s="377"/>
      <c r="EW6" s="377"/>
    </row>
    <row r="7" spans="1:174" ht="12" thickBot="1" x14ac:dyDescent="0.25">
      <c r="A7" s="459" t="s">
        <v>8</v>
      </c>
      <c r="B7" s="459"/>
      <c r="C7" s="459"/>
      <c r="D7" s="459"/>
      <c r="E7" s="459"/>
      <c r="F7" s="459"/>
      <c r="G7" s="460"/>
      <c r="H7" s="459" t="s">
        <v>9</v>
      </c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60"/>
      <c r="CL7" s="446" t="s">
        <v>10</v>
      </c>
      <c r="CM7" s="447"/>
      <c r="CN7" s="447"/>
      <c r="CO7" s="447"/>
      <c r="CP7" s="447"/>
      <c r="CQ7" s="447"/>
      <c r="CR7" s="447"/>
      <c r="CS7" s="448"/>
      <c r="CT7" s="446" t="s">
        <v>11</v>
      </c>
      <c r="CU7" s="447"/>
      <c r="CV7" s="447"/>
      <c r="CW7" s="447"/>
      <c r="CX7" s="447"/>
      <c r="CY7" s="447"/>
      <c r="CZ7" s="447"/>
      <c r="DA7" s="448"/>
      <c r="DB7" s="446" t="s">
        <v>12</v>
      </c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8"/>
      <c r="DN7" s="446" t="s">
        <v>13</v>
      </c>
      <c r="DO7" s="447"/>
      <c r="DP7" s="447"/>
      <c r="DQ7" s="447"/>
      <c r="DR7" s="447"/>
      <c r="DS7" s="447"/>
      <c r="DT7" s="447"/>
      <c r="DU7" s="447"/>
      <c r="DV7" s="447"/>
      <c r="DW7" s="447"/>
      <c r="DX7" s="447"/>
      <c r="DY7" s="448"/>
      <c r="DZ7" s="446" t="s">
        <v>14</v>
      </c>
      <c r="EA7" s="447"/>
      <c r="EB7" s="447"/>
      <c r="EC7" s="447"/>
      <c r="ED7" s="447"/>
      <c r="EE7" s="447"/>
      <c r="EF7" s="447"/>
      <c r="EG7" s="447"/>
      <c r="EH7" s="447"/>
      <c r="EI7" s="447"/>
      <c r="EJ7" s="447"/>
      <c r="EK7" s="448"/>
      <c r="EL7" s="446" t="s">
        <v>15</v>
      </c>
      <c r="EM7" s="447"/>
      <c r="EN7" s="447"/>
      <c r="EO7" s="447"/>
      <c r="EP7" s="447"/>
      <c r="EQ7" s="447"/>
      <c r="ER7" s="447"/>
      <c r="ES7" s="447"/>
      <c r="ET7" s="447"/>
      <c r="EU7" s="447"/>
      <c r="EV7" s="447"/>
      <c r="EW7" s="447"/>
    </row>
    <row r="8" spans="1:174" ht="12.75" customHeight="1" x14ac:dyDescent="0.2">
      <c r="A8" s="179">
        <v>1</v>
      </c>
      <c r="B8" s="179"/>
      <c r="C8" s="179"/>
      <c r="D8" s="179"/>
      <c r="E8" s="179"/>
      <c r="F8" s="179"/>
      <c r="G8" s="180"/>
      <c r="H8" s="438" t="s">
        <v>252</v>
      </c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439" t="s">
        <v>124</v>
      </c>
      <c r="CM8" s="440"/>
      <c r="CN8" s="440"/>
      <c r="CO8" s="440"/>
      <c r="CP8" s="440"/>
      <c r="CQ8" s="440"/>
      <c r="CR8" s="440"/>
      <c r="CS8" s="441"/>
      <c r="CT8" s="442" t="s">
        <v>38</v>
      </c>
      <c r="CU8" s="443"/>
      <c r="CV8" s="443"/>
      <c r="CW8" s="443"/>
      <c r="CX8" s="443"/>
      <c r="CY8" s="443"/>
      <c r="CZ8" s="443"/>
      <c r="DA8" s="444"/>
      <c r="DB8" s="428">
        <f>стр.1_4!CR92</f>
        <v>16101831.899999995</v>
      </c>
      <c r="DC8" s="429"/>
      <c r="DD8" s="429"/>
      <c r="DE8" s="429"/>
      <c r="DF8" s="429"/>
      <c r="DG8" s="429"/>
      <c r="DH8" s="429"/>
      <c r="DI8" s="429"/>
      <c r="DJ8" s="429"/>
      <c r="DK8" s="429"/>
      <c r="DL8" s="429"/>
      <c r="DM8" s="445"/>
      <c r="DN8" s="428">
        <f>стр.1_4!DI92</f>
        <v>8970360</v>
      </c>
      <c r="DO8" s="429"/>
      <c r="DP8" s="429"/>
      <c r="DQ8" s="429"/>
      <c r="DR8" s="429"/>
      <c r="DS8" s="429"/>
      <c r="DT8" s="429"/>
      <c r="DU8" s="429"/>
      <c r="DV8" s="429"/>
      <c r="DW8" s="429"/>
      <c r="DX8" s="429"/>
      <c r="DY8" s="445"/>
      <c r="DZ8" s="428">
        <f>стр.1_4!FI92</f>
        <v>9289860</v>
      </c>
      <c r="EA8" s="429"/>
      <c r="EB8" s="429"/>
      <c r="EC8" s="429"/>
      <c r="ED8" s="429"/>
      <c r="EE8" s="429"/>
      <c r="EF8" s="429"/>
      <c r="EG8" s="429"/>
      <c r="EH8" s="429"/>
      <c r="EI8" s="429"/>
      <c r="EJ8" s="429"/>
      <c r="EK8" s="445"/>
      <c r="EL8" s="428">
        <f>EL13</f>
        <v>4420100</v>
      </c>
      <c r="EM8" s="429"/>
      <c r="EN8" s="429"/>
      <c r="EO8" s="429"/>
      <c r="EP8" s="429"/>
      <c r="EQ8" s="429"/>
      <c r="ER8" s="429"/>
      <c r="ES8" s="429"/>
      <c r="ET8" s="429"/>
      <c r="EU8" s="429"/>
      <c r="EV8" s="429"/>
      <c r="EW8" s="430"/>
    </row>
    <row r="9" spans="1:174" ht="12.75" customHeight="1" x14ac:dyDescent="0.2">
      <c r="A9" s="204" t="s">
        <v>125</v>
      </c>
      <c r="B9" s="204"/>
      <c r="C9" s="204"/>
      <c r="D9" s="204"/>
      <c r="E9" s="204"/>
      <c r="F9" s="204"/>
      <c r="G9" s="205"/>
      <c r="H9" s="26"/>
      <c r="I9" s="17"/>
      <c r="J9" s="189" t="s">
        <v>45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90"/>
      <c r="CL9" s="13"/>
      <c r="CM9" s="14"/>
      <c r="CN9" s="14"/>
      <c r="CO9" s="14"/>
      <c r="CP9" s="14"/>
      <c r="CQ9" s="14"/>
      <c r="CR9" s="14"/>
      <c r="CS9" s="15"/>
      <c r="CT9" s="16"/>
      <c r="CU9" s="14"/>
      <c r="CV9" s="14"/>
      <c r="CW9" s="14"/>
      <c r="CX9" s="14"/>
      <c r="CY9" s="14"/>
      <c r="CZ9" s="14"/>
      <c r="DA9" s="15"/>
      <c r="DB9" s="60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4"/>
      <c r="DN9" s="60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4"/>
      <c r="DZ9" s="60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4"/>
      <c r="EL9" s="60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2"/>
    </row>
    <row r="10" spans="1:174" ht="38.25" customHeight="1" x14ac:dyDescent="0.2">
      <c r="A10" s="207"/>
      <c r="B10" s="207"/>
      <c r="C10" s="207"/>
      <c r="D10" s="207"/>
      <c r="E10" s="207"/>
      <c r="F10" s="207"/>
      <c r="G10" s="208"/>
      <c r="H10" s="435" t="s">
        <v>253</v>
      </c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174" t="s">
        <v>126</v>
      </c>
      <c r="CM10" s="175"/>
      <c r="CN10" s="175"/>
      <c r="CO10" s="175"/>
      <c r="CP10" s="175"/>
      <c r="CQ10" s="175"/>
      <c r="CR10" s="175"/>
      <c r="CS10" s="176"/>
      <c r="CT10" s="177" t="s">
        <v>38</v>
      </c>
      <c r="CU10" s="175"/>
      <c r="CV10" s="175"/>
      <c r="CW10" s="175"/>
      <c r="CX10" s="175"/>
      <c r="CY10" s="175"/>
      <c r="CZ10" s="175"/>
      <c r="DA10" s="176"/>
      <c r="DB10" s="155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87"/>
      <c r="DN10" s="155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87"/>
      <c r="DZ10" s="155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87"/>
      <c r="EL10" s="155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85"/>
    </row>
    <row r="11" spans="1:174" ht="24" customHeight="1" x14ac:dyDescent="0.2">
      <c r="A11" s="175" t="s">
        <v>127</v>
      </c>
      <c r="B11" s="175"/>
      <c r="C11" s="175"/>
      <c r="D11" s="175"/>
      <c r="E11" s="175"/>
      <c r="F11" s="175"/>
      <c r="G11" s="176"/>
      <c r="H11" s="435" t="s">
        <v>254</v>
      </c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174" t="s">
        <v>128</v>
      </c>
      <c r="CM11" s="175"/>
      <c r="CN11" s="175"/>
      <c r="CO11" s="175"/>
      <c r="CP11" s="175"/>
      <c r="CQ11" s="175"/>
      <c r="CR11" s="175"/>
      <c r="CS11" s="176"/>
      <c r="CT11" s="177" t="s">
        <v>38</v>
      </c>
      <c r="CU11" s="175"/>
      <c r="CV11" s="175"/>
      <c r="CW11" s="175"/>
      <c r="CX11" s="175"/>
      <c r="CY11" s="175"/>
      <c r="CZ11" s="175"/>
      <c r="DA11" s="176"/>
      <c r="DB11" s="155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87"/>
      <c r="DN11" s="155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87"/>
      <c r="DZ11" s="155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87"/>
      <c r="EL11" s="155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85"/>
    </row>
    <row r="12" spans="1:174" ht="24" customHeight="1" x14ac:dyDescent="0.2">
      <c r="A12" s="175" t="s">
        <v>129</v>
      </c>
      <c r="B12" s="175"/>
      <c r="C12" s="175"/>
      <c r="D12" s="175"/>
      <c r="E12" s="175"/>
      <c r="F12" s="175"/>
      <c r="G12" s="176"/>
      <c r="H12" s="435" t="s">
        <v>255</v>
      </c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  <c r="CF12" s="436"/>
      <c r="CG12" s="436"/>
      <c r="CH12" s="436"/>
      <c r="CI12" s="436"/>
      <c r="CJ12" s="436"/>
      <c r="CK12" s="436"/>
      <c r="CL12" s="174" t="s">
        <v>131</v>
      </c>
      <c r="CM12" s="175"/>
      <c r="CN12" s="175"/>
      <c r="CO12" s="175"/>
      <c r="CP12" s="175"/>
      <c r="CQ12" s="175"/>
      <c r="CR12" s="175"/>
      <c r="CS12" s="176"/>
      <c r="CT12" s="177" t="s">
        <v>38</v>
      </c>
      <c r="CU12" s="175"/>
      <c r="CV12" s="175"/>
      <c r="CW12" s="175"/>
      <c r="CX12" s="175"/>
      <c r="CY12" s="175"/>
      <c r="CZ12" s="175"/>
      <c r="DA12" s="176"/>
      <c r="DB12" s="155">
        <f>3089644.95+1670523.45</f>
        <v>4760168.4000000004</v>
      </c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87"/>
      <c r="DN12" s="155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87"/>
      <c r="DZ12" s="155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87"/>
      <c r="EL12" s="155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85"/>
      <c r="FR12" s="59"/>
    </row>
    <row r="13" spans="1:174" ht="24" customHeight="1" x14ac:dyDescent="0.2">
      <c r="A13" s="175" t="s">
        <v>130</v>
      </c>
      <c r="B13" s="175"/>
      <c r="C13" s="175"/>
      <c r="D13" s="175"/>
      <c r="E13" s="175"/>
      <c r="F13" s="175"/>
      <c r="G13" s="176"/>
      <c r="H13" s="435" t="s">
        <v>256</v>
      </c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174" t="s">
        <v>132</v>
      </c>
      <c r="CM13" s="175"/>
      <c r="CN13" s="175"/>
      <c r="CO13" s="175"/>
      <c r="CP13" s="175"/>
      <c r="CQ13" s="175"/>
      <c r="CR13" s="175"/>
      <c r="CS13" s="176"/>
      <c r="CT13" s="177" t="s">
        <v>38</v>
      </c>
      <c r="CU13" s="175"/>
      <c r="CV13" s="175"/>
      <c r="CW13" s="175"/>
      <c r="CX13" s="175"/>
      <c r="CY13" s="175"/>
      <c r="CZ13" s="175"/>
      <c r="DA13" s="176"/>
      <c r="DB13" s="155">
        <f>DB8-DB12</f>
        <v>11341663.499999994</v>
      </c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87"/>
      <c r="DN13" s="155">
        <f t="shared" ref="DN13" si="0">DN8-DN12</f>
        <v>8970360</v>
      </c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87"/>
      <c r="DZ13" s="155">
        <f t="shared" ref="DZ13" si="1">DZ8-DZ12</f>
        <v>9289860</v>
      </c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87"/>
      <c r="EL13" s="155">
        <f>EL15</f>
        <v>4420100</v>
      </c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85"/>
    </row>
    <row r="14" spans="1:174" ht="12.75" customHeight="1" x14ac:dyDescent="0.2">
      <c r="A14" s="204" t="s">
        <v>133</v>
      </c>
      <c r="B14" s="204"/>
      <c r="C14" s="204"/>
      <c r="D14" s="204"/>
      <c r="E14" s="204"/>
      <c r="F14" s="204"/>
      <c r="G14" s="205"/>
      <c r="H14" s="27"/>
      <c r="I14" s="18"/>
      <c r="J14" s="196" t="s">
        <v>45</v>
      </c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366"/>
      <c r="CL14" s="14"/>
      <c r="CM14" s="54"/>
      <c r="CN14" s="54"/>
      <c r="CO14" s="54"/>
      <c r="CP14" s="54"/>
      <c r="CQ14" s="54"/>
      <c r="CR14" s="54"/>
      <c r="CS14" s="56"/>
      <c r="CT14" s="55"/>
      <c r="CU14" s="54"/>
      <c r="CV14" s="54"/>
      <c r="CW14" s="54"/>
      <c r="CX14" s="54"/>
      <c r="CY14" s="54"/>
      <c r="CZ14" s="54"/>
      <c r="DA14" s="56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2"/>
      <c r="DN14" s="50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2"/>
      <c r="DZ14" s="50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2"/>
      <c r="EL14" s="50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8"/>
    </row>
    <row r="15" spans="1:174" ht="12.75" customHeight="1" x14ac:dyDescent="0.2">
      <c r="A15" s="207"/>
      <c r="B15" s="207"/>
      <c r="C15" s="207"/>
      <c r="D15" s="207"/>
      <c r="E15" s="207"/>
      <c r="F15" s="207"/>
      <c r="G15" s="207"/>
      <c r="H15" s="63"/>
      <c r="I15" s="19"/>
      <c r="J15" s="432" t="s">
        <v>257</v>
      </c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2"/>
      <c r="AQ15" s="432"/>
      <c r="AR15" s="432"/>
      <c r="AS15" s="432"/>
      <c r="AT15" s="432"/>
      <c r="AU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3"/>
      <c r="CL15" s="175" t="s">
        <v>134</v>
      </c>
      <c r="CM15" s="207"/>
      <c r="CN15" s="207"/>
      <c r="CO15" s="207"/>
      <c r="CP15" s="207"/>
      <c r="CQ15" s="207"/>
      <c r="CR15" s="207"/>
      <c r="CS15" s="208"/>
      <c r="CT15" s="210" t="s">
        <v>38</v>
      </c>
      <c r="CU15" s="207"/>
      <c r="CV15" s="207"/>
      <c r="CW15" s="207"/>
      <c r="CX15" s="207"/>
      <c r="CY15" s="207"/>
      <c r="CZ15" s="207"/>
      <c r="DA15" s="208"/>
      <c r="DB15" s="362">
        <f>DB16</f>
        <v>4020869.2399999937</v>
      </c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434"/>
      <c r="DN15" s="362">
        <f>DN16</f>
        <v>6643000</v>
      </c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434"/>
      <c r="DZ15" s="362">
        <f>DZ16</f>
        <v>7898500</v>
      </c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434"/>
      <c r="EL15" s="362">
        <f>стр.1_4!HI92</f>
        <v>4420100</v>
      </c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4"/>
    </row>
    <row r="16" spans="1:174" ht="24" customHeight="1" x14ac:dyDescent="0.2">
      <c r="A16" s="175" t="s">
        <v>135</v>
      </c>
      <c r="B16" s="175"/>
      <c r="C16" s="175"/>
      <c r="D16" s="175"/>
      <c r="E16" s="175"/>
      <c r="F16" s="175"/>
      <c r="G16" s="176"/>
      <c r="H16" s="431" t="s">
        <v>136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74" t="s">
        <v>137</v>
      </c>
      <c r="CM16" s="175"/>
      <c r="CN16" s="175"/>
      <c r="CO16" s="175"/>
      <c r="CP16" s="175"/>
      <c r="CQ16" s="175"/>
      <c r="CR16" s="175"/>
      <c r="CS16" s="176"/>
      <c r="CT16" s="177" t="s">
        <v>38</v>
      </c>
      <c r="CU16" s="175"/>
      <c r="CV16" s="175"/>
      <c r="CW16" s="175"/>
      <c r="CX16" s="175"/>
      <c r="CY16" s="175"/>
      <c r="CZ16" s="175"/>
      <c r="DA16" s="176"/>
      <c r="DB16" s="155">
        <f>стр.1_4!DE92-3089644.95</f>
        <v>4020869.2399999937</v>
      </c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87"/>
      <c r="DN16" s="155">
        <f>стр.1_4!DV92</f>
        <v>6643000</v>
      </c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87"/>
      <c r="DZ16" s="155">
        <f>стр.1_4!FV92</f>
        <v>7898500</v>
      </c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87"/>
      <c r="EL16" s="155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85"/>
    </row>
    <row r="17" spans="1:153" ht="12.75" customHeight="1" x14ac:dyDescent="0.2">
      <c r="A17" s="175" t="s">
        <v>138</v>
      </c>
      <c r="B17" s="175"/>
      <c r="C17" s="175"/>
      <c r="D17" s="175"/>
      <c r="E17" s="175"/>
      <c r="F17" s="175"/>
      <c r="G17" s="176"/>
      <c r="H17" s="369" t="s">
        <v>139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174" t="s">
        <v>140</v>
      </c>
      <c r="CM17" s="175"/>
      <c r="CN17" s="175"/>
      <c r="CO17" s="175"/>
      <c r="CP17" s="175"/>
      <c r="CQ17" s="175"/>
      <c r="CR17" s="175"/>
      <c r="CS17" s="176"/>
      <c r="CT17" s="177" t="s">
        <v>38</v>
      </c>
      <c r="CU17" s="175"/>
      <c r="CV17" s="175"/>
      <c r="CW17" s="175"/>
      <c r="CX17" s="175"/>
      <c r="CY17" s="175"/>
      <c r="CZ17" s="175"/>
      <c r="DA17" s="176"/>
      <c r="DB17" s="155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87"/>
      <c r="DN17" s="155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87"/>
      <c r="DZ17" s="155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87"/>
      <c r="EL17" s="155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85"/>
    </row>
    <row r="18" spans="1:153" ht="24" customHeight="1" x14ac:dyDescent="0.2">
      <c r="A18" s="175" t="s">
        <v>141</v>
      </c>
      <c r="B18" s="175"/>
      <c r="C18" s="175"/>
      <c r="D18" s="175"/>
      <c r="E18" s="175"/>
      <c r="F18" s="175"/>
      <c r="G18" s="176"/>
      <c r="H18" s="461" t="s">
        <v>142</v>
      </c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462"/>
      <c r="CB18" s="462"/>
      <c r="CC18" s="462"/>
      <c r="CD18" s="462"/>
      <c r="CE18" s="462"/>
      <c r="CF18" s="462"/>
      <c r="CG18" s="462"/>
      <c r="CH18" s="462"/>
      <c r="CI18" s="462"/>
      <c r="CJ18" s="462"/>
      <c r="CK18" s="462"/>
      <c r="CL18" s="174" t="s">
        <v>143</v>
      </c>
      <c r="CM18" s="175"/>
      <c r="CN18" s="175"/>
      <c r="CO18" s="175"/>
      <c r="CP18" s="175"/>
      <c r="CQ18" s="175"/>
      <c r="CR18" s="175"/>
      <c r="CS18" s="176"/>
      <c r="CT18" s="177" t="s">
        <v>38</v>
      </c>
      <c r="CU18" s="175"/>
      <c r="CV18" s="175"/>
      <c r="CW18" s="175"/>
      <c r="CX18" s="175"/>
      <c r="CY18" s="175"/>
      <c r="CZ18" s="175"/>
      <c r="DA18" s="176"/>
      <c r="DB18" s="155">
        <f>DB19</f>
        <v>5506681.959999999</v>
      </c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87"/>
      <c r="DN18" s="155">
        <f>DN19</f>
        <v>1527360</v>
      </c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87"/>
      <c r="DZ18" s="155">
        <f>DZ19</f>
        <v>591360</v>
      </c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87"/>
      <c r="EL18" s="155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85"/>
    </row>
    <row r="19" spans="1:153" ht="24" customHeight="1" x14ac:dyDescent="0.2">
      <c r="A19" s="175" t="s">
        <v>144</v>
      </c>
      <c r="B19" s="175"/>
      <c r="C19" s="175"/>
      <c r="D19" s="175"/>
      <c r="E19" s="175"/>
      <c r="F19" s="175"/>
      <c r="G19" s="176"/>
      <c r="H19" s="369" t="s">
        <v>136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370"/>
      <c r="BC19" s="370"/>
      <c r="BD19" s="370"/>
      <c r="BE19" s="370"/>
      <c r="BF19" s="370"/>
      <c r="BG19" s="370"/>
      <c r="BH19" s="370"/>
      <c r="BI19" s="370"/>
      <c r="BJ19" s="370"/>
      <c r="BK19" s="370"/>
      <c r="BL19" s="370"/>
      <c r="BM19" s="370"/>
      <c r="BN19" s="370"/>
      <c r="BO19" s="370"/>
      <c r="BP19" s="370"/>
      <c r="BQ19" s="370"/>
      <c r="BR19" s="370"/>
      <c r="BS19" s="370"/>
      <c r="BT19" s="370"/>
      <c r="BU19" s="370"/>
      <c r="BV19" s="370"/>
      <c r="BW19" s="370"/>
      <c r="BX19" s="370"/>
      <c r="BY19" s="370"/>
      <c r="BZ19" s="370"/>
      <c r="CA19" s="370"/>
      <c r="CB19" s="370"/>
      <c r="CC19" s="370"/>
      <c r="CD19" s="370"/>
      <c r="CE19" s="370"/>
      <c r="CF19" s="370"/>
      <c r="CG19" s="370"/>
      <c r="CH19" s="370"/>
      <c r="CI19" s="370"/>
      <c r="CJ19" s="370"/>
      <c r="CK19" s="370"/>
      <c r="CL19" s="174" t="s">
        <v>145</v>
      </c>
      <c r="CM19" s="175"/>
      <c r="CN19" s="175"/>
      <c r="CO19" s="175"/>
      <c r="CP19" s="175"/>
      <c r="CQ19" s="175"/>
      <c r="CR19" s="175"/>
      <c r="CS19" s="176"/>
      <c r="CT19" s="177" t="s">
        <v>38</v>
      </c>
      <c r="CU19" s="175"/>
      <c r="CV19" s="175"/>
      <c r="CW19" s="175"/>
      <c r="CX19" s="175"/>
      <c r="CY19" s="175"/>
      <c r="CZ19" s="175"/>
      <c r="DA19" s="176"/>
      <c r="DB19" s="155">
        <f>стр.1_4!DH92-1670523.45</f>
        <v>5506681.959999999</v>
      </c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87"/>
      <c r="DN19" s="155">
        <f>стр.1_4!EV92</f>
        <v>1527360</v>
      </c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87"/>
      <c r="DZ19" s="155">
        <f>стр.1_4!GV92</f>
        <v>591360</v>
      </c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87"/>
      <c r="EL19" s="155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85"/>
    </row>
    <row r="20" spans="1:153" ht="24" customHeight="1" x14ac:dyDescent="0.2">
      <c r="A20" s="175"/>
      <c r="B20" s="175"/>
      <c r="C20" s="175"/>
      <c r="D20" s="175"/>
      <c r="E20" s="175"/>
      <c r="F20" s="175"/>
      <c r="G20" s="176"/>
      <c r="H20" s="420" t="s">
        <v>180</v>
      </c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2"/>
      <c r="CL20" s="174" t="s">
        <v>181</v>
      </c>
      <c r="CM20" s="175"/>
      <c r="CN20" s="175"/>
      <c r="CO20" s="175"/>
      <c r="CP20" s="175"/>
      <c r="CQ20" s="175"/>
      <c r="CR20" s="175"/>
      <c r="CS20" s="176"/>
      <c r="CT20" s="177"/>
      <c r="CU20" s="175"/>
      <c r="CV20" s="175"/>
      <c r="CW20" s="175"/>
      <c r="CX20" s="175"/>
      <c r="CY20" s="175"/>
      <c r="CZ20" s="175"/>
      <c r="DA20" s="176"/>
      <c r="DB20" s="155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87"/>
      <c r="DN20" s="155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87"/>
      <c r="DZ20" s="155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87"/>
      <c r="EL20" s="155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85"/>
    </row>
    <row r="21" spans="1:153" ht="12.75" customHeight="1" x14ac:dyDescent="0.2">
      <c r="A21" s="175" t="s">
        <v>146</v>
      </c>
      <c r="B21" s="175"/>
      <c r="C21" s="175"/>
      <c r="D21" s="175"/>
      <c r="E21" s="175"/>
      <c r="F21" s="175"/>
      <c r="G21" s="176"/>
      <c r="H21" s="369" t="s">
        <v>139</v>
      </c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370"/>
      <c r="BL21" s="370"/>
      <c r="BM21" s="370"/>
      <c r="BN21" s="370"/>
      <c r="BO21" s="370"/>
      <c r="BP21" s="370"/>
      <c r="BQ21" s="370"/>
      <c r="BR21" s="370"/>
      <c r="BS21" s="370"/>
      <c r="BT21" s="370"/>
      <c r="BU21" s="370"/>
      <c r="BV21" s="370"/>
      <c r="BW21" s="370"/>
      <c r="BX21" s="370"/>
      <c r="BY21" s="370"/>
      <c r="BZ21" s="370"/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0"/>
      <c r="CL21" s="174" t="s">
        <v>147</v>
      </c>
      <c r="CM21" s="175"/>
      <c r="CN21" s="175"/>
      <c r="CO21" s="175"/>
      <c r="CP21" s="175"/>
      <c r="CQ21" s="175"/>
      <c r="CR21" s="175"/>
      <c r="CS21" s="176"/>
      <c r="CT21" s="177" t="s">
        <v>38</v>
      </c>
      <c r="CU21" s="175"/>
      <c r="CV21" s="175"/>
      <c r="CW21" s="175"/>
      <c r="CX21" s="175"/>
      <c r="CY21" s="175"/>
      <c r="CZ21" s="175"/>
      <c r="DA21" s="176"/>
      <c r="DB21" s="155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87"/>
      <c r="DN21" s="155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87"/>
      <c r="DZ21" s="155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87"/>
      <c r="EL21" s="155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85"/>
    </row>
    <row r="22" spans="1:153" ht="12.75" customHeight="1" x14ac:dyDescent="0.2">
      <c r="A22" s="175" t="s">
        <v>148</v>
      </c>
      <c r="B22" s="175"/>
      <c r="C22" s="175"/>
      <c r="D22" s="175"/>
      <c r="E22" s="175"/>
      <c r="F22" s="175"/>
      <c r="G22" s="176"/>
      <c r="H22" s="461" t="s">
        <v>149</v>
      </c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2"/>
      <c r="BI22" s="462"/>
      <c r="BJ22" s="462"/>
      <c r="BK22" s="462"/>
      <c r="BL22" s="462"/>
      <c r="BM22" s="462"/>
      <c r="BN22" s="462"/>
      <c r="BO22" s="462"/>
      <c r="BP22" s="462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462"/>
      <c r="CB22" s="462"/>
      <c r="CC22" s="462"/>
      <c r="CD22" s="462"/>
      <c r="CE22" s="462"/>
      <c r="CF22" s="462"/>
      <c r="CG22" s="462"/>
      <c r="CH22" s="462"/>
      <c r="CI22" s="462"/>
      <c r="CJ22" s="462"/>
      <c r="CK22" s="462"/>
      <c r="CL22" s="174" t="s">
        <v>150</v>
      </c>
      <c r="CM22" s="175"/>
      <c r="CN22" s="175"/>
      <c r="CO22" s="175"/>
      <c r="CP22" s="175"/>
      <c r="CQ22" s="175"/>
      <c r="CR22" s="175"/>
      <c r="CS22" s="176"/>
      <c r="CT22" s="177" t="s">
        <v>38</v>
      </c>
      <c r="CU22" s="175"/>
      <c r="CV22" s="175"/>
      <c r="CW22" s="175"/>
      <c r="CX22" s="175"/>
      <c r="CY22" s="175"/>
      <c r="CZ22" s="175"/>
      <c r="DA22" s="176"/>
      <c r="DB22" s="155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87"/>
      <c r="DN22" s="155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87"/>
      <c r="DZ22" s="155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87"/>
      <c r="EL22" s="155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85"/>
    </row>
    <row r="23" spans="1:153" ht="24" customHeight="1" thickBot="1" x14ac:dyDescent="0.25">
      <c r="A23" s="175"/>
      <c r="B23" s="175"/>
      <c r="C23" s="175"/>
      <c r="D23" s="175"/>
      <c r="E23" s="175"/>
      <c r="F23" s="175"/>
      <c r="G23" s="176"/>
      <c r="H23" s="420" t="s">
        <v>180</v>
      </c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2"/>
      <c r="CL23" s="245" t="s">
        <v>182</v>
      </c>
      <c r="CM23" s="246"/>
      <c r="CN23" s="246"/>
      <c r="CO23" s="246"/>
      <c r="CP23" s="246"/>
      <c r="CQ23" s="246"/>
      <c r="CR23" s="246"/>
      <c r="CS23" s="247"/>
      <c r="CT23" s="248"/>
      <c r="CU23" s="246"/>
      <c r="CV23" s="246"/>
      <c r="CW23" s="246"/>
      <c r="CX23" s="246"/>
      <c r="CY23" s="246"/>
      <c r="CZ23" s="246"/>
      <c r="DA23" s="247"/>
      <c r="DB23" s="226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8"/>
      <c r="DN23" s="226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8"/>
      <c r="DZ23" s="226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8"/>
      <c r="EL23" s="226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38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</row>
    <row r="25" spans="1:153" ht="11.25" customHeight="1" x14ac:dyDescent="0.2">
      <c r="A25" s="374" t="s">
        <v>118</v>
      </c>
      <c r="B25" s="374"/>
      <c r="C25" s="374"/>
      <c r="D25" s="374"/>
      <c r="E25" s="374"/>
      <c r="F25" s="374"/>
      <c r="G25" s="375"/>
      <c r="H25" s="322" t="s">
        <v>1</v>
      </c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22"/>
      <c r="CH25" s="322"/>
      <c r="CI25" s="322"/>
      <c r="CJ25" s="322"/>
      <c r="CK25" s="323"/>
      <c r="CL25" s="373" t="s">
        <v>119</v>
      </c>
      <c r="CM25" s="374"/>
      <c r="CN25" s="374"/>
      <c r="CO25" s="374"/>
      <c r="CP25" s="374"/>
      <c r="CQ25" s="374"/>
      <c r="CR25" s="374"/>
      <c r="CS25" s="375"/>
      <c r="CT25" s="373" t="s">
        <v>120</v>
      </c>
      <c r="CU25" s="374"/>
      <c r="CV25" s="374"/>
      <c r="CW25" s="374"/>
      <c r="CX25" s="374"/>
      <c r="CY25" s="374"/>
      <c r="CZ25" s="374"/>
      <c r="DA25" s="375"/>
      <c r="DB25" s="426" t="s">
        <v>7</v>
      </c>
      <c r="DC25" s="427"/>
      <c r="DD25" s="427"/>
      <c r="DE25" s="427"/>
      <c r="DF25" s="427"/>
      <c r="DG25" s="427"/>
      <c r="DH25" s="427"/>
      <c r="DI25" s="427"/>
      <c r="DJ25" s="427"/>
      <c r="DK25" s="427"/>
      <c r="DL25" s="427"/>
      <c r="DM25" s="427"/>
      <c r="DN25" s="427"/>
      <c r="DO25" s="427"/>
      <c r="DP25" s="427"/>
      <c r="DQ25" s="427"/>
      <c r="DR25" s="427"/>
      <c r="DS25" s="427"/>
      <c r="DT25" s="427"/>
      <c r="DU25" s="427"/>
      <c r="DV25" s="427"/>
      <c r="DW25" s="427"/>
      <c r="DX25" s="427"/>
      <c r="DY25" s="427"/>
      <c r="DZ25" s="427"/>
      <c r="EA25" s="427"/>
      <c r="EB25" s="427"/>
      <c r="EC25" s="427"/>
      <c r="ED25" s="427"/>
      <c r="EE25" s="427"/>
      <c r="EF25" s="427"/>
      <c r="EG25" s="427"/>
      <c r="EH25" s="427"/>
      <c r="EI25" s="427"/>
      <c r="EJ25" s="427"/>
      <c r="EK25" s="427"/>
      <c r="EL25" s="427"/>
      <c r="EM25" s="427"/>
      <c r="EN25" s="427"/>
      <c r="EO25" s="427"/>
      <c r="EP25" s="427"/>
      <c r="EQ25" s="427"/>
      <c r="ER25" s="427"/>
      <c r="ES25" s="427"/>
      <c r="ET25" s="427"/>
      <c r="EU25" s="427"/>
      <c r="EV25" s="427"/>
      <c r="EW25" s="427"/>
    </row>
    <row r="26" spans="1:153" ht="11.25" customHeight="1" x14ac:dyDescent="0.2">
      <c r="A26" s="290"/>
      <c r="B26" s="290"/>
      <c r="C26" s="290"/>
      <c r="D26" s="290"/>
      <c r="E26" s="290"/>
      <c r="F26" s="290"/>
      <c r="G26" s="291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6"/>
      <c r="CL26" s="289"/>
      <c r="CM26" s="290"/>
      <c r="CN26" s="290"/>
      <c r="CO26" s="290"/>
      <c r="CP26" s="290"/>
      <c r="CQ26" s="290"/>
      <c r="CR26" s="290"/>
      <c r="CS26" s="291"/>
      <c r="CT26" s="289"/>
      <c r="CU26" s="290"/>
      <c r="CV26" s="290"/>
      <c r="CW26" s="290"/>
      <c r="CX26" s="290"/>
      <c r="CY26" s="290"/>
      <c r="CZ26" s="290"/>
      <c r="DA26" s="291"/>
      <c r="DB26" s="367" t="s">
        <v>4</v>
      </c>
      <c r="DC26" s="368"/>
      <c r="DD26" s="368"/>
      <c r="DE26" s="368"/>
      <c r="DF26" s="368"/>
      <c r="DG26" s="368"/>
      <c r="DH26" s="466">
        <v>24</v>
      </c>
      <c r="DI26" s="466"/>
      <c r="DJ26" s="466"/>
      <c r="DK26" s="467" t="s">
        <v>5</v>
      </c>
      <c r="DL26" s="467"/>
      <c r="DM26" s="468"/>
      <c r="DN26" s="367" t="s">
        <v>4</v>
      </c>
      <c r="DO26" s="368"/>
      <c r="DP26" s="368"/>
      <c r="DQ26" s="368"/>
      <c r="DR26" s="368"/>
      <c r="DS26" s="368"/>
      <c r="DT26" s="466">
        <v>25</v>
      </c>
      <c r="DU26" s="466"/>
      <c r="DV26" s="466"/>
      <c r="DW26" s="467" t="s">
        <v>5</v>
      </c>
      <c r="DX26" s="467"/>
      <c r="DY26" s="468"/>
      <c r="DZ26" s="367" t="s">
        <v>4</v>
      </c>
      <c r="EA26" s="368"/>
      <c r="EB26" s="368"/>
      <c r="EC26" s="368"/>
      <c r="ED26" s="368"/>
      <c r="EE26" s="368"/>
      <c r="EF26" s="466">
        <v>26</v>
      </c>
      <c r="EG26" s="466"/>
      <c r="EH26" s="466"/>
      <c r="EI26" s="467" t="s">
        <v>5</v>
      </c>
      <c r="EJ26" s="467"/>
      <c r="EK26" s="468"/>
      <c r="EL26" s="379" t="s">
        <v>6</v>
      </c>
      <c r="EM26" s="380"/>
      <c r="EN26" s="380"/>
      <c r="EO26" s="380"/>
      <c r="EP26" s="380"/>
      <c r="EQ26" s="380"/>
      <c r="ER26" s="380"/>
      <c r="ES26" s="380"/>
      <c r="ET26" s="380"/>
      <c r="EU26" s="380"/>
      <c r="EV26" s="380"/>
      <c r="EW26" s="380"/>
    </row>
    <row r="27" spans="1:153" ht="39" customHeight="1" x14ac:dyDescent="0.2">
      <c r="A27" s="377"/>
      <c r="B27" s="377"/>
      <c r="C27" s="377"/>
      <c r="D27" s="377"/>
      <c r="E27" s="377"/>
      <c r="F27" s="377"/>
      <c r="G27" s="378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57"/>
      <c r="BB27" s="457"/>
      <c r="BC27" s="457"/>
      <c r="BD27" s="457"/>
      <c r="BE27" s="457"/>
      <c r="BF27" s="457"/>
      <c r="BG27" s="457"/>
      <c r="BH27" s="457"/>
      <c r="BI27" s="457"/>
      <c r="BJ27" s="457"/>
      <c r="BK27" s="457"/>
      <c r="BL27" s="457"/>
      <c r="BM27" s="457"/>
      <c r="BN27" s="457"/>
      <c r="BO27" s="457"/>
      <c r="BP27" s="457"/>
      <c r="BQ27" s="457"/>
      <c r="BR27" s="457"/>
      <c r="BS27" s="457"/>
      <c r="BT27" s="457"/>
      <c r="BU27" s="457"/>
      <c r="BV27" s="457"/>
      <c r="BW27" s="457"/>
      <c r="BX27" s="457"/>
      <c r="BY27" s="457"/>
      <c r="BZ27" s="457"/>
      <c r="CA27" s="457"/>
      <c r="CB27" s="457"/>
      <c r="CC27" s="457"/>
      <c r="CD27" s="457"/>
      <c r="CE27" s="457"/>
      <c r="CF27" s="457"/>
      <c r="CG27" s="457"/>
      <c r="CH27" s="457"/>
      <c r="CI27" s="457"/>
      <c r="CJ27" s="457"/>
      <c r="CK27" s="458"/>
      <c r="CL27" s="376"/>
      <c r="CM27" s="377"/>
      <c r="CN27" s="377"/>
      <c r="CO27" s="377"/>
      <c r="CP27" s="377"/>
      <c r="CQ27" s="377"/>
      <c r="CR27" s="377"/>
      <c r="CS27" s="378"/>
      <c r="CT27" s="376"/>
      <c r="CU27" s="377"/>
      <c r="CV27" s="377"/>
      <c r="CW27" s="377"/>
      <c r="CX27" s="377"/>
      <c r="CY27" s="377"/>
      <c r="CZ27" s="377"/>
      <c r="DA27" s="378"/>
      <c r="DB27" s="383" t="s">
        <v>121</v>
      </c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5"/>
      <c r="DN27" s="383" t="s">
        <v>122</v>
      </c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5"/>
      <c r="DZ27" s="383" t="s">
        <v>123</v>
      </c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5"/>
      <c r="EL27" s="381"/>
      <c r="EM27" s="382"/>
      <c r="EN27" s="382"/>
      <c r="EO27" s="382"/>
      <c r="EP27" s="382"/>
      <c r="EQ27" s="382"/>
      <c r="ER27" s="382"/>
      <c r="ES27" s="382"/>
      <c r="ET27" s="382"/>
      <c r="EU27" s="382"/>
      <c r="EV27" s="382"/>
      <c r="EW27" s="382"/>
    </row>
    <row r="28" spans="1:153" ht="12" thickBot="1" x14ac:dyDescent="0.25">
      <c r="A28" s="459" t="s">
        <v>8</v>
      </c>
      <c r="B28" s="459"/>
      <c r="C28" s="459"/>
      <c r="D28" s="459"/>
      <c r="E28" s="459"/>
      <c r="F28" s="459"/>
      <c r="G28" s="460"/>
      <c r="H28" s="459" t="s">
        <v>9</v>
      </c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  <c r="CI28" s="459"/>
      <c r="CJ28" s="459"/>
      <c r="CK28" s="460"/>
      <c r="CL28" s="446" t="s">
        <v>10</v>
      </c>
      <c r="CM28" s="447"/>
      <c r="CN28" s="447"/>
      <c r="CO28" s="447"/>
      <c r="CP28" s="447"/>
      <c r="CQ28" s="447"/>
      <c r="CR28" s="447"/>
      <c r="CS28" s="448"/>
      <c r="CT28" s="446" t="s">
        <v>11</v>
      </c>
      <c r="CU28" s="447"/>
      <c r="CV28" s="447"/>
      <c r="CW28" s="447"/>
      <c r="CX28" s="447"/>
      <c r="CY28" s="447"/>
      <c r="CZ28" s="447"/>
      <c r="DA28" s="448"/>
      <c r="DB28" s="463" t="s">
        <v>12</v>
      </c>
      <c r="DC28" s="464"/>
      <c r="DD28" s="464"/>
      <c r="DE28" s="464"/>
      <c r="DF28" s="464"/>
      <c r="DG28" s="464"/>
      <c r="DH28" s="464"/>
      <c r="DI28" s="464"/>
      <c r="DJ28" s="464"/>
      <c r="DK28" s="464"/>
      <c r="DL28" s="464"/>
      <c r="DM28" s="465"/>
      <c r="DN28" s="463" t="s">
        <v>13</v>
      </c>
      <c r="DO28" s="464"/>
      <c r="DP28" s="464"/>
      <c r="DQ28" s="464"/>
      <c r="DR28" s="464"/>
      <c r="DS28" s="464"/>
      <c r="DT28" s="464"/>
      <c r="DU28" s="464"/>
      <c r="DV28" s="464"/>
      <c r="DW28" s="464"/>
      <c r="DX28" s="464"/>
      <c r="DY28" s="465"/>
      <c r="DZ28" s="463" t="s">
        <v>14</v>
      </c>
      <c r="EA28" s="464"/>
      <c r="EB28" s="464"/>
      <c r="EC28" s="464"/>
      <c r="ED28" s="464"/>
      <c r="EE28" s="464"/>
      <c r="EF28" s="464"/>
      <c r="EG28" s="464"/>
      <c r="EH28" s="464"/>
      <c r="EI28" s="464"/>
      <c r="EJ28" s="464"/>
      <c r="EK28" s="465"/>
      <c r="EL28" s="463" t="s">
        <v>15</v>
      </c>
      <c r="EM28" s="464"/>
      <c r="EN28" s="464"/>
      <c r="EO28" s="464"/>
      <c r="EP28" s="464"/>
      <c r="EQ28" s="464"/>
      <c r="ER28" s="464"/>
      <c r="ES28" s="464"/>
      <c r="ET28" s="464"/>
      <c r="EU28" s="464"/>
      <c r="EV28" s="464"/>
      <c r="EW28" s="464"/>
    </row>
    <row r="29" spans="1:153" ht="12" customHeight="1" x14ac:dyDescent="0.2">
      <c r="A29" s="175" t="s">
        <v>151</v>
      </c>
      <c r="B29" s="175"/>
      <c r="C29" s="175"/>
      <c r="D29" s="175"/>
      <c r="E29" s="175"/>
      <c r="F29" s="175"/>
      <c r="G29" s="176"/>
      <c r="H29" s="461" t="s">
        <v>152</v>
      </c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62"/>
      <c r="AW29" s="462"/>
      <c r="AX29" s="462"/>
      <c r="AY29" s="462"/>
      <c r="AZ29" s="462"/>
      <c r="BA29" s="462"/>
      <c r="BB29" s="462"/>
      <c r="BC29" s="462"/>
      <c r="BD29" s="462"/>
      <c r="BE29" s="462"/>
      <c r="BF29" s="462"/>
      <c r="BG29" s="462"/>
      <c r="BH29" s="462"/>
      <c r="BI29" s="462"/>
      <c r="BJ29" s="462"/>
      <c r="BK29" s="462"/>
      <c r="BL29" s="462"/>
      <c r="BM29" s="462"/>
      <c r="BN29" s="462"/>
      <c r="BO29" s="462"/>
      <c r="BP29" s="462"/>
      <c r="BQ29" s="462"/>
      <c r="BR29" s="462"/>
      <c r="BS29" s="462"/>
      <c r="BT29" s="462"/>
      <c r="BU29" s="462"/>
      <c r="BV29" s="462"/>
      <c r="BW29" s="462"/>
      <c r="BX29" s="462"/>
      <c r="BY29" s="462"/>
      <c r="BZ29" s="462"/>
      <c r="CA29" s="462"/>
      <c r="CB29" s="462"/>
      <c r="CC29" s="462"/>
      <c r="CD29" s="462"/>
      <c r="CE29" s="462"/>
      <c r="CF29" s="462"/>
      <c r="CG29" s="462"/>
      <c r="CH29" s="462"/>
      <c r="CI29" s="462"/>
      <c r="CJ29" s="462"/>
      <c r="CK29" s="462"/>
      <c r="CL29" s="469" t="s">
        <v>153</v>
      </c>
      <c r="CM29" s="443"/>
      <c r="CN29" s="443"/>
      <c r="CO29" s="443"/>
      <c r="CP29" s="443"/>
      <c r="CQ29" s="443"/>
      <c r="CR29" s="443"/>
      <c r="CS29" s="444"/>
      <c r="CT29" s="442" t="s">
        <v>38</v>
      </c>
      <c r="CU29" s="443"/>
      <c r="CV29" s="443"/>
      <c r="CW29" s="443"/>
      <c r="CX29" s="443"/>
      <c r="CY29" s="443"/>
      <c r="CZ29" s="443"/>
      <c r="DA29" s="444"/>
      <c r="DB29" s="428"/>
      <c r="DC29" s="429"/>
      <c r="DD29" s="429"/>
      <c r="DE29" s="429"/>
      <c r="DF29" s="429"/>
      <c r="DG29" s="429"/>
      <c r="DH29" s="429"/>
      <c r="DI29" s="429"/>
      <c r="DJ29" s="429"/>
      <c r="DK29" s="429"/>
      <c r="DL29" s="429"/>
      <c r="DM29" s="445"/>
      <c r="DN29" s="428"/>
      <c r="DO29" s="429"/>
      <c r="DP29" s="429"/>
      <c r="DQ29" s="429"/>
      <c r="DR29" s="429"/>
      <c r="DS29" s="429"/>
      <c r="DT29" s="429"/>
      <c r="DU29" s="429"/>
      <c r="DV29" s="429"/>
      <c r="DW29" s="429"/>
      <c r="DX29" s="429"/>
      <c r="DY29" s="445"/>
      <c r="DZ29" s="428"/>
      <c r="EA29" s="429"/>
      <c r="EB29" s="429"/>
      <c r="EC29" s="429"/>
      <c r="ED29" s="429"/>
      <c r="EE29" s="429"/>
      <c r="EF29" s="429"/>
      <c r="EG29" s="429"/>
      <c r="EH29" s="429"/>
      <c r="EI29" s="429"/>
      <c r="EJ29" s="429"/>
      <c r="EK29" s="445"/>
      <c r="EL29" s="428"/>
      <c r="EM29" s="429"/>
      <c r="EN29" s="429"/>
      <c r="EO29" s="429"/>
      <c r="EP29" s="429"/>
      <c r="EQ29" s="429"/>
      <c r="ER29" s="429"/>
      <c r="ES29" s="429"/>
      <c r="ET29" s="429"/>
      <c r="EU29" s="429"/>
      <c r="EV29" s="429"/>
      <c r="EW29" s="430"/>
    </row>
    <row r="30" spans="1:153" ht="24" customHeight="1" x14ac:dyDescent="0.2">
      <c r="A30" s="175" t="s">
        <v>154</v>
      </c>
      <c r="B30" s="175"/>
      <c r="C30" s="175"/>
      <c r="D30" s="175"/>
      <c r="E30" s="175"/>
      <c r="F30" s="175"/>
      <c r="G30" s="176"/>
      <c r="H30" s="369" t="s">
        <v>136</v>
      </c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  <c r="AZ30" s="370"/>
      <c r="BA30" s="370"/>
      <c r="BB30" s="370"/>
      <c r="BC30" s="370"/>
      <c r="BD30" s="370"/>
      <c r="BE30" s="370"/>
      <c r="BF30" s="370"/>
      <c r="BG30" s="370"/>
      <c r="BH30" s="370"/>
      <c r="BI30" s="370"/>
      <c r="BJ30" s="370"/>
      <c r="BK30" s="370"/>
      <c r="BL30" s="370"/>
      <c r="BM30" s="370"/>
      <c r="BN30" s="370"/>
      <c r="BO30" s="370"/>
      <c r="BP30" s="370"/>
      <c r="BQ30" s="370"/>
      <c r="BR30" s="370"/>
      <c r="BS30" s="370"/>
      <c r="BT30" s="370"/>
      <c r="BU30" s="370"/>
      <c r="BV30" s="370"/>
      <c r="BW30" s="370"/>
      <c r="BX30" s="370"/>
      <c r="BY30" s="370"/>
      <c r="BZ30" s="370"/>
      <c r="CA30" s="370"/>
      <c r="CB30" s="370"/>
      <c r="CC30" s="370"/>
      <c r="CD30" s="370"/>
      <c r="CE30" s="370"/>
      <c r="CF30" s="370"/>
      <c r="CG30" s="370"/>
      <c r="CH30" s="370"/>
      <c r="CI30" s="370"/>
      <c r="CJ30" s="370"/>
      <c r="CK30" s="370"/>
      <c r="CL30" s="174" t="s">
        <v>155</v>
      </c>
      <c r="CM30" s="175"/>
      <c r="CN30" s="175"/>
      <c r="CO30" s="175"/>
      <c r="CP30" s="175"/>
      <c r="CQ30" s="175"/>
      <c r="CR30" s="175"/>
      <c r="CS30" s="176"/>
      <c r="CT30" s="177" t="s">
        <v>38</v>
      </c>
      <c r="CU30" s="175"/>
      <c r="CV30" s="175"/>
      <c r="CW30" s="175"/>
      <c r="CX30" s="175"/>
      <c r="CY30" s="175"/>
      <c r="CZ30" s="175"/>
      <c r="DA30" s="176"/>
      <c r="DB30" s="155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87"/>
      <c r="DN30" s="155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87"/>
      <c r="DZ30" s="155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87"/>
      <c r="EL30" s="155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85"/>
    </row>
    <row r="31" spans="1:153" ht="12.75" customHeight="1" x14ac:dyDescent="0.2">
      <c r="A31" s="175" t="s">
        <v>156</v>
      </c>
      <c r="B31" s="175"/>
      <c r="C31" s="175"/>
      <c r="D31" s="175"/>
      <c r="E31" s="175"/>
      <c r="F31" s="175"/>
      <c r="G31" s="176"/>
      <c r="H31" s="369" t="s">
        <v>139</v>
      </c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174" t="s">
        <v>157</v>
      </c>
      <c r="CM31" s="175"/>
      <c r="CN31" s="175"/>
      <c r="CO31" s="175"/>
      <c r="CP31" s="175"/>
      <c r="CQ31" s="175"/>
      <c r="CR31" s="175"/>
      <c r="CS31" s="176"/>
      <c r="CT31" s="177" t="s">
        <v>38</v>
      </c>
      <c r="CU31" s="175"/>
      <c r="CV31" s="175"/>
      <c r="CW31" s="175"/>
      <c r="CX31" s="175"/>
      <c r="CY31" s="175"/>
      <c r="CZ31" s="175"/>
      <c r="DA31" s="176"/>
      <c r="DB31" s="155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87"/>
      <c r="DN31" s="155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87"/>
      <c r="DZ31" s="155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87"/>
      <c r="EL31" s="155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85"/>
    </row>
    <row r="32" spans="1:153" x14ac:dyDescent="0.2">
      <c r="A32" s="175" t="s">
        <v>158</v>
      </c>
      <c r="B32" s="175"/>
      <c r="C32" s="175"/>
      <c r="D32" s="175"/>
      <c r="E32" s="175"/>
      <c r="F32" s="175"/>
      <c r="G32" s="176"/>
      <c r="H32" s="461" t="s">
        <v>159</v>
      </c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2"/>
      <c r="BZ32" s="462"/>
      <c r="CA32" s="462"/>
      <c r="CB32" s="462"/>
      <c r="CC32" s="462"/>
      <c r="CD32" s="462"/>
      <c r="CE32" s="462"/>
      <c r="CF32" s="462"/>
      <c r="CG32" s="462"/>
      <c r="CH32" s="462"/>
      <c r="CI32" s="462"/>
      <c r="CJ32" s="462"/>
      <c r="CK32" s="462"/>
      <c r="CL32" s="174" t="s">
        <v>160</v>
      </c>
      <c r="CM32" s="175"/>
      <c r="CN32" s="175"/>
      <c r="CO32" s="175"/>
      <c r="CP32" s="175"/>
      <c r="CQ32" s="175"/>
      <c r="CR32" s="175"/>
      <c r="CS32" s="176"/>
      <c r="CT32" s="177" t="s">
        <v>38</v>
      </c>
      <c r="CU32" s="175"/>
      <c r="CV32" s="175"/>
      <c r="CW32" s="175"/>
      <c r="CX32" s="175"/>
      <c r="CY32" s="175"/>
      <c r="CZ32" s="175"/>
      <c r="DA32" s="176"/>
      <c r="DB32" s="155">
        <f>DB33</f>
        <v>1814112.3</v>
      </c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87"/>
      <c r="DN32" s="155">
        <f>DN33</f>
        <v>800000</v>
      </c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87"/>
      <c r="DZ32" s="155">
        <f>DZ33</f>
        <v>800000</v>
      </c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87"/>
      <c r="EL32" s="155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85"/>
    </row>
    <row r="33" spans="1:153" ht="24" customHeight="1" x14ac:dyDescent="0.2">
      <c r="A33" s="175" t="s">
        <v>161</v>
      </c>
      <c r="B33" s="175"/>
      <c r="C33" s="175"/>
      <c r="D33" s="175"/>
      <c r="E33" s="175"/>
      <c r="F33" s="175"/>
      <c r="G33" s="176"/>
      <c r="H33" s="369" t="s">
        <v>136</v>
      </c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370"/>
      <c r="BI33" s="370"/>
      <c r="BJ33" s="370"/>
      <c r="BK33" s="370"/>
      <c r="BL33" s="370"/>
      <c r="BM33" s="370"/>
      <c r="BN33" s="370"/>
      <c r="BO33" s="370"/>
      <c r="BP33" s="370"/>
      <c r="BQ33" s="370"/>
      <c r="BR33" s="370"/>
      <c r="BS33" s="370"/>
      <c r="BT33" s="370"/>
      <c r="BU33" s="370"/>
      <c r="BV33" s="370"/>
      <c r="BW33" s="370"/>
      <c r="BX33" s="370"/>
      <c r="BY33" s="370"/>
      <c r="BZ33" s="370"/>
      <c r="CA33" s="370"/>
      <c r="CB33" s="370"/>
      <c r="CC33" s="370"/>
      <c r="CD33" s="370"/>
      <c r="CE33" s="370"/>
      <c r="CF33" s="370"/>
      <c r="CG33" s="370"/>
      <c r="CH33" s="370"/>
      <c r="CI33" s="370"/>
      <c r="CJ33" s="370"/>
      <c r="CK33" s="370"/>
      <c r="CL33" s="174" t="s">
        <v>162</v>
      </c>
      <c r="CM33" s="175"/>
      <c r="CN33" s="175"/>
      <c r="CO33" s="175"/>
      <c r="CP33" s="175"/>
      <c r="CQ33" s="175"/>
      <c r="CR33" s="175"/>
      <c r="CS33" s="176"/>
      <c r="CT33" s="177" t="s">
        <v>38</v>
      </c>
      <c r="CU33" s="175"/>
      <c r="CV33" s="175"/>
      <c r="CW33" s="175"/>
      <c r="CX33" s="175"/>
      <c r="CY33" s="175"/>
      <c r="CZ33" s="175"/>
      <c r="DA33" s="176"/>
      <c r="DB33" s="155">
        <f>стр.1_4!DF92</f>
        <v>1814112.3</v>
      </c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87"/>
      <c r="DN33" s="155">
        <f>стр.1_4!EI92</f>
        <v>800000</v>
      </c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87"/>
      <c r="DZ33" s="155">
        <f>стр.1_4!GI92</f>
        <v>800000</v>
      </c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87"/>
      <c r="EL33" s="155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85"/>
    </row>
    <row r="34" spans="1:153" ht="24" customHeight="1" x14ac:dyDescent="0.2">
      <c r="A34" s="175"/>
      <c r="B34" s="175"/>
      <c r="C34" s="175"/>
      <c r="D34" s="175"/>
      <c r="E34" s="175"/>
      <c r="F34" s="175"/>
      <c r="G34" s="176"/>
      <c r="H34" s="420" t="s">
        <v>180</v>
      </c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  <c r="BR34" s="421"/>
      <c r="BS34" s="421"/>
      <c r="BT34" s="421"/>
      <c r="BU34" s="421"/>
      <c r="BV34" s="421"/>
      <c r="BW34" s="421"/>
      <c r="BX34" s="421"/>
      <c r="BY34" s="421"/>
      <c r="BZ34" s="421"/>
      <c r="CA34" s="421"/>
      <c r="CB34" s="421"/>
      <c r="CC34" s="421"/>
      <c r="CD34" s="421"/>
      <c r="CE34" s="421"/>
      <c r="CF34" s="421"/>
      <c r="CG34" s="421"/>
      <c r="CH34" s="421"/>
      <c r="CI34" s="421"/>
      <c r="CJ34" s="421"/>
      <c r="CK34" s="422"/>
      <c r="CL34" s="174" t="s">
        <v>183</v>
      </c>
      <c r="CM34" s="175"/>
      <c r="CN34" s="175"/>
      <c r="CO34" s="175"/>
      <c r="CP34" s="175"/>
      <c r="CQ34" s="175"/>
      <c r="CR34" s="175"/>
      <c r="CS34" s="176"/>
      <c r="CT34" s="177"/>
      <c r="CU34" s="175"/>
      <c r="CV34" s="175"/>
      <c r="CW34" s="175"/>
      <c r="CX34" s="175"/>
      <c r="CY34" s="175"/>
      <c r="CZ34" s="175"/>
      <c r="DA34" s="176"/>
      <c r="DB34" s="155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87"/>
      <c r="DN34" s="155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87"/>
      <c r="DZ34" s="155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87"/>
      <c r="EL34" s="155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85"/>
    </row>
    <row r="35" spans="1:153" x14ac:dyDescent="0.2">
      <c r="A35" s="175" t="s">
        <v>163</v>
      </c>
      <c r="B35" s="175"/>
      <c r="C35" s="175"/>
      <c r="D35" s="175"/>
      <c r="E35" s="175"/>
      <c r="F35" s="175"/>
      <c r="G35" s="176"/>
      <c r="H35" s="369" t="s">
        <v>164</v>
      </c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174" t="s">
        <v>165</v>
      </c>
      <c r="CM35" s="175"/>
      <c r="CN35" s="175"/>
      <c r="CO35" s="175"/>
      <c r="CP35" s="175"/>
      <c r="CQ35" s="175"/>
      <c r="CR35" s="175"/>
      <c r="CS35" s="176"/>
      <c r="CT35" s="177" t="s">
        <v>38</v>
      </c>
      <c r="CU35" s="175"/>
      <c r="CV35" s="175"/>
      <c r="CW35" s="175"/>
      <c r="CX35" s="175"/>
      <c r="CY35" s="175"/>
      <c r="CZ35" s="175"/>
      <c r="DA35" s="176"/>
      <c r="DB35" s="155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87"/>
      <c r="DN35" s="155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87"/>
      <c r="DZ35" s="155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87"/>
      <c r="EL35" s="155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85"/>
    </row>
    <row r="36" spans="1:153" ht="24" customHeight="1" x14ac:dyDescent="0.2">
      <c r="A36" s="175" t="s">
        <v>9</v>
      </c>
      <c r="B36" s="175"/>
      <c r="C36" s="175"/>
      <c r="D36" s="175"/>
      <c r="E36" s="175"/>
      <c r="F36" s="175"/>
      <c r="G36" s="176"/>
      <c r="H36" s="419" t="s">
        <v>166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74" t="s">
        <v>167</v>
      </c>
      <c r="CM36" s="175"/>
      <c r="CN36" s="175"/>
      <c r="CO36" s="175"/>
      <c r="CP36" s="175"/>
      <c r="CQ36" s="175"/>
      <c r="CR36" s="175"/>
      <c r="CS36" s="176"/>
      <c r="CT36" s="177" t="s">
        <v>38</v>
      </c>
      <c r="CU36" s="175"/>
      <c r="CV36" s="175"/>
      <c r="CW36" s="175"/>
      <c r="CX36" s="175"/>
      <c r="CY36" s="175"/>
      <c r="CZ36" s="175"/>
      <c r="DA36" s="176"/>
      <c r="DB36" s="155">
        <f>DB38</f>
        <v>11341663.499999994</v>
      </c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87"/>
      <c r="DN36" s="155">
        <f>DN39</f>
        <v>8970360</v>
      </c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87"/>
      <c r="DZ36" s="155">
        <f>DZ40</f>
        <v>9289860</v>
      </c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87"/>
      <c r="EL36" s="155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85"/>
    </row>
    <row r="37" spans="1:153" x14ac:dyDescent="0.2">
      <c r="A37" s="204"/>
      <c r="B37" s="204"/>
      <c r="C37" s="204"/>
      <c r="D37" s="204"/>
      <c r="E37" s="204"/>
      <c r="F37" s="204"/>
      <c r="G37" s="205"/>
      <c r="H37" s="403" t="s">
        <v>168</v>
      </c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5"/>
      <c r="CL37" s="203" t="s">
        <v>169</v>
      </c>
      <c r="CM37" s="204"/>
      <c r="CN37" s="204"/>
      <c r="CO37" s="204"/>
      <c r="CP37" s="204"/>
      <c r="CQ37" s="204"/>
      <c r="CR37" s="204"/>
      <c r="CS37" s="205"/>
      <c r="CT37" s="209"/>
      <c r="CU37" s="204"/>
      <c r="CV37" s="204"/>
      <c r="CW37" s="204"/>
      <c r="CX37" s="204"/>
      <c r="CY37" s="204"/>
      <c r="CZ37" s="204"/>
      <c r="DA37" s="205"/>
      <c r="DB37" s="50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2"/>
      <c r="DN37" s="50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2"/>
      <c r="DZ37" s="50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2"/>
      <c r="EL37" s="359"/>
      <c r="EM37" s="360"/>
      <c r="EN37" s="360"/>
      <c r="EO37" s="360"/>
      <c r="EP37" s="360"/>
      <c r="EQ37" s="360"/>
      <c r="ER37" s="360"/>
      <c r="ES37" s="360"/>
      <c r="ET37" s="360"/>
      <c r="EU37" s="360"/>
      <c r="EV37" s="360"/>
      <c r="EW37" s="365"/>
    </row>
    <row r="38" spans="1:153" ht="12.75" x14ac:dyDescent="0.2">
      <c r="A38" s="399"/>
      <c r="B38" s="399"/>
      <c r="C38" s="399"/>
      <c r="D38" s="399"/>
      <c r="E38" s="399"/>
      <c r="F38" s="399"/>
      <c r="G38" s="413"/>
      <c r="H38" s="394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6"/>
      <c r="CL38" s="416"/>
      <c r="CM38" s="399"/>
      <c r="CN38" s="399"/>
      <c r="CO38" s="399"/>
      <c r="CP38" s="399"/>
      <c r="CQ38" s="399"/>
      <c r="CR38" s="399"/>
      <c r="CS38" s="413"/>
      <c r="CT38" s="425" t="s">
        <v>291</v>
      </c>
      <c r="CU38" s="399"/>
      <c r="CV38" s="399"/>
      <c r="CW38" s="399"/>
      <c r="CX38" s="399"/>
      <c r="CY38" s="399"/>
      <c r="CZ38" s="399"/>
      <c r="DA38" s="413"/>
      <c r="DB38" s="386">
        <f>DB13</f>
        <v>11341663.499999994</v>
      </c>
      <c r="DC38" s="423"/>
      <c r="DD38" s="423"/>
      <c r="DE38" s="423"/>
      <c r="DF38" s="423"/>
      <c r="DG38" s="423"/>
      <c r="DH38" s="423"/>
      <c r="DI38" s="423"/>
      <c r="DJ38" s="423"/>
      <c r="DK38" s="423"/>
      <c r="DL38" s="423"/>
      <c r="DM38" s="424"/>
      <c r="DN38" s="66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7"/>
      <c r="DZ38" s="66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7"/>
      <c r="EL38" s="386"/>
      <c r="EM38" s="387"/>
      <c r="EN38" s="387"/>
      <c r="EO38" s="387"/>
      <c r="EP38" s="387"/>
      <c r="EQ38" s="387"/>
      <c r="ER38" s="387"/>
      <c r="ES38" s="387"/>
      <c r="ET38" s="387"/>
      <c r="EU38" s="387"/>
      <c r="EV38" s="387"/>
      <c r="EW38" s="388"/>
    </row>
    <row r="39" spans="1:153" ht="12.75" x14ac:dyDescent="0.2">
      <c r="A39" s="399"/>
      <c r="B39" s="399"/>
      <c r="C39" s="399"/>
      <c r="D39" s="399"/>
      <c r="E39" s="399"/>
      <c r="F39" s="399"/>
      <c r="G39" s="413"/>
      <c r="H39" s="394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6"/>
      <c r="CL39" s="416"/>
      <c r="CM39" s="399"/>
      <c r="CN39" s="399"/>
      <c r="CO39" s="399"/>
      <c r="CP39" s="399"/>
      <c r="CQ39" s="399"/>
      <c r="CR39" s="399"/>
      <c r="CS39" s="413"/>
      <c r="CT39" s="425" t="s">
        <v>305</v>
      </c>
      <c r="CU39" s="399"/>
      <c r="CV39" s="399"/>
      <c r="CW39" s="399"/>
      <c r="CX39" s="399"/>
      <c r="CY39" s="399"/>
      <c r="CZ39" s="399"/>
      <c r="DA39" s="413"/>
      <c r="DB39" s="66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7"/>
      <c r="DN39" s="386">
        <f>DN13</f>
        <v>8970360</v>
      </c>
      <c r="DO39" s="423"/>
      <c r="DP39" s="423"/>
      <c r="DQ39" s="423"/>
      <c r="DR39" s="423"/>
      <c r="DS39" s="423"/>
      <c r="DT39" s="423"/>
      <c r="DU39" s="423"/>
      <c r="DV39" s="423"/>
      <c r="DW39" s="423"/>
      <c r="DX39" s="423"/>
      <c r="DY39" s="424"/>
      <c r="DZ39" s="66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7"/>
      <c r="EL39" s="386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8"/>
    </row>
    <row r="40" spans="1:153" ht="12.75" x14ac:dyDescent="0.2">
      <c r="A40" s="207"/>
      <c r="B40" s="207"/>
      <c r="C40" s="207"/>
      <c r="D40" s="207"/>
      <c r="E40" s="207"/>
      <c r="F40" s="207"/>
      <c r="G40" s="208"/>
      <c r="H40" s="410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1"/>
      <c r="CI40" s="411"/>
      <c r="CJ40" s="411"/>
      <c r="CK40" s="411"/>
      <c r="CL40" s="206"/>
      <c r="CM40" s="207"/>
      <c r="CN40" s="207"/>
      <c r="CO40" s="207"/>
      <c r="CP40" s="207"/>
      <c r="CQ40" s="207"/>
      <c r="CR40" s="207"/>
      <c r="CS40" s="208"/>
      <c r="CT40" s="210" t="s">
        <v>327</v>
      </c>
      <c r="CU40" s="207"/>
      <c r="CV40" s="207"/>
      <c r="CW40" s="207"/>
      <c r="CX40" s="207"/>
      <c r="CY40" s="207"/>
      <c r="CZ40" s="207"/>
      <c r="DA40" s="208"/>
      <c r="DB40" s="60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4"/>
      <c r="DN40" s="60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4"/>
      <c r="DZ40" s="362">
        <f>DZ13</f>
        <v>9289860</v>
      </c>
      <c r="EA40" s="389"/>
      <c r="EB40" s="389"/>
      <c r="EC40" s="389"/>
      <c r="ED40" s="389"/>
      <c r="EE40" s="389"/>
      <c r="EF40" s="389"/>
      <c r="EG40" s="389"/>
      <c r="EH40" s="389"/>
      <c r="EI40" s="389"/>
      <c r="EJ40" s="389"/>
      <c r="EK40" s="390"/>
      <c r="EL40" s="362"/>
      <c r="EM40" s="363"/>
      <c r="EN40" s="363"/>
      <c r="EO40" s="363"/>
      <c r="EP40" s="363"/>
      <c r="EQ40" s="363"/>
      <c r="ER40" s="363"/>
      <c r="ES40" s="363"/>
      <c r="ET40" s="363"/>
      <c r="EU40" s="363"/>
      <c r="EV40" s="363"/>
      <c r="EW40" s="364"/>
    </row>
    <row r="41" spans="1:153" ht="24" customHeight="1" x14ac:dyDescent="0.2">
      <c r="A41" s="175" t="s">
        <v>10</v>
      </c>
      <c r="B41" s="175"/>
      <c r="C41" s="175"/>
      <c r="D41" s="175"/>
      <c r="E41" s="175"/>
      <c r="F41" s="175"/>
      <c r="G41" s="176"/>
      <c r="H41" s="419" t="s">
        <v>170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74" t="s">
        <v>171</v>
      </c>
      <c r="CM41" s="175"/>
      <c r="CN41" s="175"/>
      <c r="CO41" s="175"/>
      <c r="CP41" s="175"/>
      <c r="CQ41" s="175"/>
      <c r="CR41" s="175"/>
      <c r="CS41" s="176"/>
      <c r="CT41" s="177" t="s">
        <v>38</v>
      </c>
      <c r="CU41" s="175"/>
      <c r="CV41" s="175"/>
      <c r="CW41" s="175"/>
      <c r="CX41" s="175"/>
      <c r="CY41" s="175"/>
      <c r="CZ41" s="175"/>
      <c r="DA41" s="176"/>
      <c r="DB41" s="155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87"/>
      <c r="DN41" s="155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87"/>
      <c r="DZ41" s="155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87"/>
      <c r="EL41" s="155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85"/>
    </row>
    <row r="42" spans="1:153" x14ac:dyDescent="0.2">
      <c r="A42" s="204"/>
      <c r="B42" s="204"/>
      <c r="C42" s="204"/>
      <c r="D42" s="204"/>
      <c r="E42" s="204"/>
      <c r="F42" s="204"/>
      <c r="G42" s="205"/>
      <c r="H42" s="403" t="s">
        <v>168</v>
      </c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  <c r="AJ42" s="404"/>
      <c r="AK42" s="404"/>
      <c r="AL42" s="404"/>
      <c r="AM42" s="404"/>
      <c r="AN42" s="404"/>
      <c r="AO42" s="404"/>
      <c r="AP42" s="404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4"/>
      <c r="BP42" s="404"/>
      <c r="BQ42" s="404"/>
      <c r="BR42" s="404"/>
      <c r="BS42" s="404"/>
      <c r="BT42" s="404"/>
      <c r="BU42" s="404"/>
      <c r="BV42" s="404"/>
      <c r="BW42" s="404"/>
      <c r="BX42" s="404"/>
      <c r="BY42" s="404"/>
      <c r="BZ42" s="404"/>
      <c r="CA42" s="404"/>
      <c r="CB42" s="404"/>
      <c r="CC42" s="404"/>
      <c r="CD42" s="404"/>
      <c r="CE42" s="404"/>
      <c r="CF42" s="404"/>
      <c r="CG42" s="404"/>
      <c r="CH42" s="404"/>
      <c r="CI42" s="404"/>
      <c r="CJ42" s="404"/>
      <c r="CK42" s="405"/>
      <c r="CL42" s="203" t="s">
        <v>172</v>
      </c>
      <c r="CM42" s="204"/>
      <c r="CN42" s="204"/>
      <c r="CO42" s="204"/>
      <c r="CP42" s="204"/>
      <c r="CQ42" s="204"/>
      <c r="CR42" s="204"/>
      <c r="CS42" s="205"/>
      <c r="CT42" s="209"/>
      <c r="CU42" s="204"/>
      <c r="CV42" s="204"/>
      <c r="CW42" s="204"/>
      <c r="CX42" s="204"/>
      <c r="CY42" s="204"/>
      <c r="CZ42" s="204"/>
      <c r="DA42" s="205"/>
      <c r="DB42" s="359"/>
      <c r="DC42" s="360"/>
      <c r="DD42" s="360"/>
      <c r="DE42" s="360"/>
      <c r="DF42" s="360"/>
      <c r="DG42" s="360"/>
      <c r="DH42" s="360"/>
      <c r="DI42" s="360"/>
      <c r="DJ42" s="360"/>
      <c r="DK42" s="360"/>
      <c r="DL42" s="360"/>
      <c r="DM42" s="361"/>
      <c r="DN42" s="359"/>
      <c r="DO42" s="360"/>
      <c r="DP42" s="360"/>
      <c r="DQ42" s="360"/>
      <c r="DR42" s="360"/>
      <c r="DS42" s="360"/>
      <c r="DT42" s="360"/>
      <c r="DU42" s="360"/>
      <c r="DV42" s="360"/>
      <c r="DW42" s="360"/>
      <c r="DX42" s="360"/>
      <c r="DY42" s="361"/>
      <c r="DZ42" s="359"/>
      <c r="EA42" s="360"/>
      <c r="EB42" s="360"/>
      <c r="EC42" s="360"/>
      <c r="ED42" s="360"/>
      <c r="EE42" s="360"/>
      <c r="EF42" s="360"/>
      <c r="EG42" s="360"/>
      <c r="EH42" s="360"/>
      <c r="EI42" s="360"/>
      <c r="EJ42" s="360"/>
      <c r="EK42" s="361"/>
      <c r="EL42" s="359"/>
      <c r="EM42" s="360"/>
      <c r="EN42" s="360"/>
      <c r="EO42" s="360"/>
      <c r="EP42" s="360"/>
      <c r="EQ42" s="360"/>
      <c r="ER42" s="360"/>
      <c r="ES42" s="360"/>
      <c r="ET42" s="360"/>
      <c r="EU42" s="360"/>
      <c r="EV42" s="360"/>
      <c r="EW42" s="365"/>
    </row>
    <row r="43" spans="1:153" ht="12" thickBot="1" x14ac:dyDescent="0.25">
      <c r="A43" s="207"/>
      <c r="B43" s="207"/>
      <c r="C43" s="207"/>
      <c r="D43" s="207"/>
      <c r="E43" s="207"/>
      <c r="F43" s="207"/>
      <c r="G43" s="208"/>
      <c r="H43" s="410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1"/>
      <c r="CA43" s="411"/>
      <c r="CB43" s="411"/>
      <c r="CC43" s="411"/>
      <c r="CD43" s="411"/>
      <c r="CE43" s="411"/>
      <c r="CF43" s="411"/>
      <c r="CG43" s="411"/>
      <c r="CH43" s="411"/>
      <c r="CI43" s="411"/>
      <c r="CJ43" s="411"/>
      <c r="CK43" s="411"/>
      <c r="CL43" s="406"/>
      <c r="CM43" s="407"/>
      <c r="CN43" s="407"/>
      <c r="CO43" s="407"/>
      <c r="CP43" s="407"/>
      <c r="CQ43" s="407"/>
      <c r="CR43" s="407"/>
      <c r="CS43" s="408"/>
      <c r="CT43" s="415"/>
      <c r="CU43" s="407"/>
      <c r="CV43" s="407"/>
      <c r="CW43" s="407"/>
      <c r="CX43" s="407"/>
      <c r="CY43" s="407"/>
      <c r="CZ43" s="407"/>
      <c r="DA43" s="408"/>
      <c r="DB43" s="391"/>
      <c r="DC43" s="392"/>
      <c r="DD43" s="392"/>
      <c r="DE43" s="392"/>
      <c r="DF43" s="392"/>
      <c r="DG43" s="392"/>
      <c r="DH43" s="392"/>
      <c r="DI43" s="392"/>
      <c r="DJ43" s="392"/>
      <c r="DK43" s="392"/>
      <c r="DL43" s="392"/>
      <c r="DM43" s="393"/>
      <c r="DN43" s="391"/>
      <c r="DO43" s="392"/>
      <c r="DP43" s="392"/>
      <c r="DQ43" s="392"/>
      <c r="DR43" s="392"/>
      <c r="DS43" s="392"/>
      <c r="DT43" s="392"/>
      <c r="DU43" s="392"/>
      <c r="DV43" s="392"/>
      <c r="DW43" s="392"/>
      <c r="DX43" s="392"/>
      <c r="DY43" s="393"/>
      <c r="DZ43" s="391"/>
      <c r="EA43" s="392"/>
      <c r="EB43" s="392"/>
      <c r="EC43" s="392"/>
      <c r="ED43" s="392"/>
      <c r="EE43" s="392"/>
      <c r="EF43" s="392"/>
      <c r="EG43" s="392"/>
      <c r="EH43" s="392"/>
      <c r="EI43" s="392"/>
      <c r="EJ43" s="392"/>
      <c r="EK43" s="393"/>
      <c r="EL43" s="391"/>
      <c r="EM43" s="392"/>
      <c r="EN43" s="392"/>
      <c r="EO43" s="392"/>
      <c r="EP43" s="392"/>
      <c r="EQ43" s="392"/>
      <c r="ER43" s="392"/>
      <c r="ES43" s="392"/>
      <c r="ET43" s="392"/>
      <c r="EU43" s="392"/>
      <c r="EV43" s="392"/>
      <c r="EW43" s="401"/>
    </row>
    <row r="44" spans="1:153" ht="6" customHeight="1" x14ac:dyDescent="0.2"/>
    <row r="46" spans="1:153" x14ac:dyDescent="0.2">
      <c r="AQ46" s="372"/>
      <c r="AR46" s="372"/>
      <c r="AS46" s="372"/>
      <c r="AT46" s="372"/>
      <c r="AU46" s="372"/>
      <c r="AV46" s="372"/>
      <c r="AW46" s="372"/>
      <c r="AX46" s="372"/>
      <c r="AY46" s="372"/>
      <c r="AZ46" s="372"/>
      <c r="BA46" s="372"/>
      <c r="BB46" s="372"/>
      <c r="BC46" s="372"/>
      <c r="BD46" s="372"/>
      <c r="BE46" s="372"/>
      <c r="BF46" s="372"/>
      <c r="BG46" s="372"/>
      <c r="BH46" s="372"/>
      <c r="BK46" s="372"/>
      <c r="BL46" s="372"/>
      <c r="BM46" s="372"/>
      <c r="BN46" s="372"/>
      <c r="BO46" s="372"/>
      <c r="BP46" s="372"/>
      <c r="BQ46" s="372"/>
      <c r="BR46" s="372"/>
      <c r="BS46" s="372"/>
      <c r="BT46" s="372"/>
      <c r="BU46" s="372"/>
      <c r="BV46" s="372"/>
      <c r="BY46" s="372"/>
      <c r="BZ46" s="372"/>
      <c r="CA46" s="372"/>
      <c r="CB46" s="372"/>
      <c r="CC46" s="372"/>
      <c r="CD46" s="372"/>
      <c r="CE46" s="372"/>
      <c r="CF46" s="372"/>
      <c r="CG46" s="372"/>
      <c r="CH46" s="372"/>
      <c r="CI46" s="372"/>
      <c r="CJ46" s="372"/>
      <c r="CK46" s="372"/>
      <c r="CL46" s="372"/>
      <c r="CM46" s="372"/>
      <c r="CN46" s="372"/>
      <c r="CO46" s="372"/>
      <c r="CP46" s="372"/>
      <c r="CQ46" s="372"/>
      <c r="CR46" s="372"/>
    </row>
    <row r="47" spans="1:153" s="28" customFormat="1" ht="12.75" customHeight="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29"/>
      <c r="AR47" s="29"/>
      <c r="AS47" s="29"/>
      <c r="AT47" s="29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</row>
    <row r="48" spans="1:153" s="31" customFormat="1" ht="12.75" customHeight="1" x14ac:dyDescent="0.2">
      <c r="A48" s="129"/>
      <c r="B48" s="129"/>
      <c r="C48" s="129"/>
      <c r="D48" s="129"/>
      <c r="E48" s="129"/>
      <c r="F48" s="129"/>
      <c r="G48" s="129"/>
      <c r="H48" s="129"/>
      <c r="I48" s="129" t="s">
        <v>328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29"/>
      <c r="AR48" s="29"/>
      <c r="AS48" s="29"/>
      <c r="AT48" s="29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</row>
    <row r="49" spans="1:153" s="6" customFormat="1" ht="13.5" customHeight="1" x14ac:dyDescent="0.2">
      <c r="A49" s="129"/>
      <c r="B49" s="129"/>
      <c r="C49" s="129"/>
      <c r="D49" s="129"/>
      <c r="E49" s="129"/>
      <c r="F49" s="129"/>
      <c r="G49" s="129"/>
      <c r="H49" s="129"/>
      <c r="I49" s="129" t="s">
        <v>329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29"/>
      <c r="AR49" s="29"/>
      <c r="AS49" s="29"/>
      <c r="AT49" s="29"/>
      <c r="AU49" s="30"/>
      <c r="AV49" s="30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</row>
    <row r="50" spans="1:153" s="6" customFormat="1" ht="13.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409" t="s">
        <v>338</v>
      </c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  <c r="AP50" s="409"/>
      <c r="AQ50" s="29"/>
      <c r="AR50" s="29"/>
      <c r="AS50" s="29"/>
      <c r="AT50" s="29"/>
      <c r="AU50" s="30"/>
      <c r="AV50" s="30"/>
      <c r="AW50" s="402"/>
      <c r="AX50" s="402"/>
      <c r="AY50" s="402"/>
      <c r="AZ50" s="402"/>
      <c r="BA50" s="402"/>
      <c r="BB50" s="402"/>
      <c r="BC50" s="402"/>
      <c r="BD50" s="402"/>
      <c r="BE50" s="402"/>
      <c r="BF50" s="402"/>
      <c r="BG50" s="402"/>
      <c r="BH50" s="402"/>
      <c r="BI50" s="402"/>
      <c r="BJ50" s="402"/>
      <c r="BK50" s="402"/>
      <c r="BL50" s="402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409" t="s">
        <v>339</v>
      </c>
      <c r="BZ50" s="409"/>
      <c r="CA50" s="409"/>
      <c r="CB50" s="409"/>
      <c r="CC50" s="409"/>
      <c r="CD50" s="409"/>
      <c r="CE50" s="409"/>
      <c r="CF50" s="409"/>
      <c r="CG50" s="409"/>
      <c r="CH50" s="409"/>
      <c r="CI50" s="409"/>
      <c r="CJ50" s="409"/>
      <c r="CK50" s="409"/>
      <c r="CL50" s="409"/>
      <c r="CM50" s="409"/>
      <c r="CN50" s="409"/>
      <c r="CO50" s="409"/>
      <c r="CP50" s="409"/>
      <c r="CQ50" s="409"/>
      <c r="CR50" s="40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</row>
    <row r="51" spans="1:153" s="128" customFormat="1" ht="12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414" t="s">
        <v>330</v>
      </c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29"/>
      <c r="AR51" s="29"/>
      <c r="AS51" s="29"/>
      <c r="AT51" s="29"/>
      <c r="AU51" s="30"/>
      <c r="AV51" s="30"/>
      <c r="AW51" s="414" t="s">
        <v>18</v>
      </c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414" t="s">
        <v>19</v>
      </c>
      <c r="BZ51" s="414"/>
      <c r="CA51" s="414"/>
      <c r="CB51" s="414"/>
      <c r="CC51" s="414"/>
      <c r="CD51" s="414"/>
      <c r="CE51" s="414"/>
      <c r="CF51" s="414"/>
      <c r="CG51" s="414"/>
      <c r="CH51" s="414"/>
      <c r="CI51" s="414"/>
      <c r="CJ51" s="414"/>
      <c r="CK51" s="414"/>
      <c r="CL51" s="414"/>
      <c r="CM51" s="414"/>
      <c r="CN51" s="414"/>
      <c r="CO51" s="414"/>
      <c r="CP51" s="414"/>
      <c r="CQ51" s="414"/>
      <c r="CR51" s="414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</row>
    <row r="52" spans="1:153" s="128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2"/>
      <c r="AO52" s="32"/>
      <c r="AP52" s="32"/>
      <c r="AQ52" s="30"/>
      <c r="AR52" s="30"/>
      <c r="AS52" s="30"/>
      <c r="AT52" s="29" t="s">
        <v>331</v>
      </c>
      <c r="AU52" s="30"/>
      <c r="AV52" s="30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</row>
    <row r="53" spans="1:153" s="128" customFormat="1" ht="15" customHeight="1" x14ac:dyDescent="0.2">
      <c r="A53" s="31"/>
      <c r="B53" s="31"/>
      <c r="C53" s="31"/>
      <c r="D53" s="31"/>
      <c r="E53" s="31"/>
      <c r="F53" s="31"/>
      <c r="G53" s="31"/>
      <c r="H53" s="31"/>
      <c r="I53" s="317" t="s">
        <v>332</v>
      </c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70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</row>
    <row r="54" spans="1:153" s="128" customFormat="1" ht="12" customHeight="1" x14ac:dyDescent="0.2">
      <c r="A54" s="31"/>
      <c r="B54" s="31"/>
      <c r="C54" s="31"/>
      <c r="D54" s="31"/>
      <c r="E54" s="31"/>
      <c r="F54" s="31"/>
      <c r="G54" s="31"/>
      <c r="H54" s="31"/>
      <c r="I54" s="129" t="s">
        <v>333</v>
      </c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35"/>
      <c r="AO54" s="35"/>
      <c r="AP54" s="35"/>
      <c r="AQ54" s="33"/>
      <c r="AR54" s="33"/>
      <c r="AS54" s="33"/>
      <c r="AT54" s="34"/>
      <c r="AU54" s="33"/>
      <c r="AV54" s="33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34"/>
      <c r="BN54" s="34"/>
      <c r="BO54" s="34"/>
      <c r="BP54" s="34"/>
      <c r="BQ54" s="29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</row>
    <row r="55" spans="1:153" s="128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409" t="s">
        <v>334</v>
      </c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30"/>
      <c r="AR55" s="30"/>
      <c r="AS55" s="30"/>
      <c r="AT55" s="29"/>
      <c r="AU55" s="30"/>
      <c r="AV55" s="30"/>
      <c r="AW55" s="417"/>
      <c r="AX55" s="417"/>
      <c r="AY55" s="417"/>
      <c r="AZ55" s="417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  <c r="BK55" s="417"/>
      <c r="BL55" s="417"/>
      <c r="BM55" s="29"/>
      <c r="BN55" s="29"/>
      <c r="BO55" s="29"/>
      <c r="BP55" s="29"/>
      <c r="BQ55" s="29"/>
      <c r="BR55" s="31"/>
      <c r="BS55" s="31"/>
      <c r="BT55" s="31"/>
      <c r="BU55" s="31"/>
      <c r="BV55" s="31"/>
      <c r="BW55" s="31"/>
      <c r="BX55" s="31"/>
      <c r="BY55" s="409" t="s">
        <v>335</v>
      </c>
      <c r="BZ55" s="409"/>
      <c r="CA55" s="409"/>
      <c r="CB55" s="409"/>
      <c r="CC55" s="409"/>
      <c r="CD55" s="409"/>
      <c r="CE55" s="409"/>
      <c r="CF55" s="409"/>
      <c r="CG55" s="409"/>
      <c r="CH55" s="409"/>
      <c r="CI55" s="409"/>
      <c r="CJ55" s="409"/>
      <c r="CK55" s="409"/>
      <c r="CL55" s="409"/>
      <c r="CM55" s="409"/>
      <c r="CN55" s="409"/>
      <c r="CO55" s="409"/>
      <c r="CP55" s="409"/>
      <c r="CQ55" s="409"/>
      <c r="CR55" s="409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</row>
    <row r="56" spans="1:153" s="6" customFormat="1" ht="11.25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414" t="s">
        <v>330</v>
      </c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30"/>
      <c r="AR56" s="30"/>
      <c r="AS56" s="30"/>
      <c r="AT56" s="29"/>
      <c r="AU56" s="30"/>
      <c r="AV56" s="30"/>
      <c r="AW56" s="418" t="s">
        <v>18</v>
      </c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414" t="s">
        <v>19</v>
      </c>
      <c r="BZ56" s="414"/>
      <c r="CA56" s="414"/>
      <c r="CB56" s="414"/>
      <c r="CC56" s="414"/>
      <c r="CD56" s="414"/>
      <c r="CE56" s="414"/>
      <c r="CF56" s="414"/>
      <c r="CG56" s="414"/>
      <c r="CH56" s="414"/>
      <c r="CI56" s="414"/>
      <c r="CJ56" s="414"/>
      <c r="CK56" s="414"/>
      <c r="CL56" s="414"/>
      <c r="CM56" s="414"/>
      <c r="CN56" s="414"/>
      <c r="CO56" s="414"/>
      <c r="CP56" s="414"/>
      <c r="CQ56" s="414"/>
      <c r="CR56" s="414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</row>
    <row r="57" spans="1:153" s="6" customFormat="1" ht="14.45" customHeight="1" x14ac:dyDescent="0.2">
      <c r="A57" s="31"/>
      <c r="B57" s="31"/>
      <c r="C57" s="31"/>
      <c r="D57" s="31"/>
      <c r="E57" s="31"/>
      <c r="F57" s="31"/>
      <c r="G57" s="31"/>
      <c r="H57" s="31"/>
      <c r="I57" s="371" t="s">
        <v>336</v>
      </c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130"/>
      <c r="AJ57" s="470" t="s">
        <v>299</v>
      </c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33"/>
      <c r="BG57" s="33"/>
      <c r="BH57" s="33"/>
      <c r="BI57" s="33"/>
      <c r="BJ57" s="33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68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</row>
    <row r="58" spans="1:153" s="128" customFormat="1" x14ac:dyDescent="0.2">
      <c r="A58" s="6"/>
      <c r="B58" s="6"/>
      <c r="C58" s="6"/>
      <c r="D58" s="6"/>
      <c r="E58" s="6"/>
      <c r="F58" s="6"/>
      <c r="G58" s="6"/>
      <c r="H58" s="6"/>
      <c r="I58" s="471" t="s">
        <v>337</v>
      </c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29"/>
      <c r="BZ58" s="29"/>
      <c r="CA58" s="29"/>
      <c r="CB58" s="29"/>
      <c r="CC58" s="29"/>
      <c r="CD58" s="29"/>
      <c r="CE58" s="29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</row>
    <row r="59" spans="1:153" s="6" customFormat="1" ht="10.5" customHeight="1" x14ac:dyDescent="0.2">
      <c r="A59" s="128"/>
      <c r="B59" s="128"/>
      <c r="C59" s="128"/>
      <c r="D59" s="128"/>
      <c r="E59" s="128"/>
      <c r="F59" s="128"/>
      <c r="G59" s="128"/>
      <c r="H59" s="128"/>
      <c r="I59" s="398"/>
      <c r="J59" s="398"/>
      <c r="K59" s="399"/>
      <c r="L59" s="399"/>
      <c r="M59" s="399"/>
      <c r="N59" s="317"/>
      <c r="O59" s="317"/>
      <c r="P59" s="128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8"/>
      <c r="AG59" s="398"/>
      <c r="AH59" s="398"/>
      <c r="AI59" s="400"/>
      <c r="AJ59" s="400"/>
      <c r="AK59" s="400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</row>
    <row r="60" spans="1:153" s="128" customFormat="1" ht="12.6" customHeight="1" x14ac:dyDescent="0.2">
      <c r="E60" s="399" t="s">
        <v>346</v>
      </c>
      <c r="F60" s="399"/>
      <c r="G60" s="399"/>
      <c r="H60" s="317" t="s">
        <v>20</v>
      </c>
      <c r="I60" s="317"/>
      <c r="K60" s="399" t="s">
        <v>345</v>
      </c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8">
        <v>20</v>
      </c>
      <c r="AA60" s="398"/>
      <c r="AB60" s="398"/>
      <c r="AC60" s="400" t="s">
        <v>269</v>
      </c>
      <c r="AD60" s="400"/>
      <c r="AE60" s="400"/>
    </row>
    <row r="61" spans="1:153" s="6" customFormat="1" ht="4.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</row>
    <row r="62" spans="1:153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128"/>
      <c r="AA62" s="128"/>
      <c r="AB62" s="128"/>
      <c r="AC62" s="128"/>
      <c r="AD62" s="128"/>
      <c r="AE62" s="128"/>
      <c r="AF62" s="128"/>
      <c r="AG62" s="128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2"/>
      <c r="BL62" s="372"/>
      <c r="BM62" s="372"/>
      <c r="BN62" s="372"/>
      <c r="BO62" s="372"/>
      <c r="BP62" s="372"/>
      <c r="BQ62" s="372"/>
      <c r="BR62" s="372"/>
      <c r="BS62" s="372"/>
      <c r="BT62" s="372"/>
      <c r="BU62" s="372"/>
      <c r="BV62" s="372"/>
      <c r="BW62" s="372"/>
      <c r="BX62" s="372"/>
      <c r="BY62" s="372"/>
      <c r="BZ62" s="372"/>
      <c r="CA62" s="372"/>
      <c r="CB62" s="372"/>
      <c r="CC62" s="372"/>
      <c r="CD62" s="372"/>
      <c r="CE62" s="372"/>
      <c r="CF62" s="372"/>
      <c r="CG62" s="372"/>
      <c r="CH62" s="372"/>
      <c r="CI62" s="372"/>
      <c r="CJ62" s="372"/>
      <c r="CK62" s="372"/>
      <c r="CL62" s="372"/>
      <c r="CM62" s="372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</row>
    <row r="63" spans="1:153" s="6" customFormat="1" ht="10.5" customHeight="1" x14ac:dyDescent="0.15">
      <c r="A63" s="412"/>
      <c r="B63" s="412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  <c r="AU63" s="412"/>
      <c r="AV63" s="412"/>
      <c r="AW63" s="412"/>
      <c r="AX63" s="412"/>
      <c r="AY63" s="412"/>
      <c r="AZ63" s="412"/>
      <c r="BA63" s="412"/>
      <c r="BB63" s="412"/>
      <c r="BC63" s="412"/>
      <c r="BD63" s="412"/>
      <c r="BE63" s="412"/>
      <c r="BF63" s="412"/>
      <c r="BG63" s="412"/>
      <c r="BH63" s="412"/>
      <c r="BI63" s="412"/>
      <c r="BJ63" s="412"/>
      <c r="BK63" s="412"/>
      <c r="BL63" s="412"/>
      <c r="BM63" s="412"/>
      <c r="BN63" s="412"/>
      <c r="BO63" s="412"/>
      <c r="BP63" s="412"/>
      <c r="BQ63" s="412"/>
      <c r="BR63" s="412"/>
      <c r="BS63" s="412"/>
      <c r="BT63" s="412"/>
      <c r="BU63" s="412"/>
      <c r="BV63" s="412"/>
      <c r="BW63" s="412"/>
      <c r="BX63" s="412"/>
      <c r="BY63" s="412"/>
      <c r="BZ63" s="412"/>
      <c r="CA63" s="412"/>
      <c r="CB63" s="412"/>
      <c r="CC63" s="412"/>
      <c r="CD63" s="412"/>
      <c r="CE63" s="412"/>
      <c r="CF63" s="412"/>
      <c r="CG63" s="412"/>
      <c r="CH63" s="412"/>
      <c r="CI63" s="412"/>
      <c r="CJ63" s="412"/>
      <c r="CK63" s="412"/>
      <c r="CL63" s="412"/>
      <c r="CM63" s="412"/>
    </row>
    <row r="64" spans="1:153" ht="5.25" customHeight="1" x14ac:dyDescent="0.2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</row>
    <row r="65" spans="1:153" x14ac:dyDescent="0.2">
      <c r="A65" s="398"/>
      <c r="B65" s="398"/>
      <c r="C65" s="399"/>
      <c r="D65" s="399"/>
      <c r="E65" s="399"/>
      <c r="F65" s="317"/>
      <c r="G65" s="317"/>
      <c r="H65" s="128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8"/>
      <c r="Y65" s="398"/>
      <c r="Z65" s="398"/>
      <c r="AA65" s="400"/>
      <c r="AB65" s="400"/>
      <c r="AC65" s="400"/>
      <c r="AD65" s="317"/>
      <c r="AE65" s="317"/>
      <c r="AF65" s="317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</row>
    <row r="66" spans="1:153" ht="3.75" customHeight="1" x14ac:dyDescent="0.2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</row>
    <row r="67" spans="1:153" x14ac:dyDescent="0.2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</row>
    <row r="68" spans="1:153" s="5" customFormat="1" ht="13.5" customHeight="1" x14ac:dyDescent="0.2">
      <c r="A68" s="10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</row>
    <row r="69" spans="1:153" s="5" customFormat="1" ht="52.5" customHeight="1" x14ac:dyDescent="0.2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2"/>
      <c r="DA69" s="222"/>
      <c r="DB69" s="222"/>
      <c r="DC69" s="222"/>
      <c r="DD69" s="222"/>
      <c r="DE69" s="222"/>
      <c r="DF69" s="222"/>
      <c r="DG69" s="222"/>
      <c r="DH69" s="222"/>
      <c r="DI69" s="222"/>
      <c r="DJ69" s="222"/>
      <c r="DK69" s="222"/>
      <c r="DL69" s="222"/>
      <c r="DM69" s="222"/>
      <c r="DN69" s="222"/>
      <c r="DO69" s="222"/>
      <c r="DP69" s="222"/>
      <c r="DQ69" s="222"/>
      <c r="DR69" s="222"/>
      <c r="DS69" s="222"/>
      <c r="DT69" s="222"/>
      <c r="DU69" s="222"/>
      <c r="DV69" s="222"/>
      <c r="DW69" s="222"/>
      <c r="DX69" s="222"/>
      <c r="DY69" s="222"/>
      <c r="DZ69" s="222"/>
      <c r="EA69" s="222"/>
      <c r="EB69" s="222"/>
      <c r="EC69" s="222"/>
      <c r="ED69" s="222"/>
      <c r="EE69" s="222"/>
      <c r="EF69" s="222"/>
      <c r="EG69" s="222"/>
      <c r="EH69" s="222"/>
      <c r="EI69" s="222"/>
      <c r="EJ69" s="222"/>
      <c r="EK69" s="222"/>
      <c r="EL69" s="222"/>
      <c r="EM69" s="222"/>
      <c r="EN69" s="222"/>
      <c r="EO69" s="222"/>
      <c r="EP69" s="222"/>
      <c r="EQ69" s="222"/>
      <c r="ER69" s="222"/>
      <c r="ES69" s="222"/>
      <c r="ET69" s="222"/>
      <c r="EU69" s="222"/>
      <c r="EV69" s="222"/>
      <c r="EW69" s="222"/>
    </row>
    <row r="70" spans="1:153" s="5" customFormat="1" ht="43.5" customHeight="1" x14ac:dyDescent="0.2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  <c r="AK70" s="397"/>
      <c r="AL70" s="397"/>
      <c r="AM70" s="397"/>
      <c r="AN70" s="397"/>
      <c r="AO70" s="397"/>
      <c r="AP70" s="397"/>
      <c r="AQ70" s="397"/>
      <c r="AR70" s="397"/>
      <c r="AS70" s="397"/>
      <c r="AT70" s="397"/>
      <c r="AU70" s="397"/>
      <c r="AV70" s="397"/>
      <c r="AW70" s="397"/>
      <c r="AX70" s="397"/>
      <c r="AY70" s="397"/>
      <c r="AZ70" s="397"/>
      <c r="BA70" s="397"/>
      <c r="BB70" s="397"/>
      <c r="BC70" s="397"/>
      <c r="BD70" s="397"/>
      <c r="BE70" s="397"/>
      <c r="BF70" s="397"/>
      <c r="BG70" s="397"/>
      <c r="BH70" s="397"/>
      <c r="BI70" s="397"/>
      <c r="BJ70" s="397"/>
      <c r="BK70" s="397"/>
      <c r="BL70" s="397"/>
      <c r="BM70" s="397"/>
      <c r="BN70" s="397"/>
      <c r="BO70" s="397"/>
      <c r="BP70" s="397"/>
      <c r="BQ70" s="397"/>
      <c r="BR70" s="397"/>
      <c r="BS70" s="397"/>
      <c r="BT70" s="397"/>
      <c r="BU70" s="397"/>
      <c r="BV70" s="397"/>
      <c r="BW70" s="397"/>
      <c r="BX70" s="397"/>
      <c r="BY70" s="397"/>
      <c r="BZ70" s="397"/>
      <c r="CA70" s="397"/>
      <c r="CB70" s="397"/>
      <c r="CC70" s="397"/>
      <c r="CD70" s="397"/>
      <c r="CE70" s="397"/>
      <c r="CF70" s="397"/>
      <c r="CG70" s="397"/>
      <c r="CH70" s="397"/>
      <c r="CI70" s="397"/>
      <c r="CJ70" s="397"/>
      <c r="CK70" s="397"/>
      <c r="CL70" s="397"/>
      <c r="CM70" s="397"/>
      <c r="CN70" s="397"/>
      <c r="CO70" s="397"/>
      <c r="CP70" s="397"/>
      <c r="CQ70" s="397"/>
      <c r="CR70" s="397"/>
      <c r="CS70" s="397"/>
      <c r="CT70" s="397"/>
      <c r="CU70" s="397"/>
      <c r="CV70" s="397"/>
      <c r="CW70" s="397"/>
      <c r="CX70" s="397"/>
      <c r="CY70" s="397"/>
      <c r="CZ70" s="397"/>
      <c r="DA70" s="397"/>
      <c r="DB70" s="397"/>
      <c r="DC70" s="397"/>
      <c r="DD70" s="397"/>
      <c r="DE70" s="397"/>
      <c r="DF70" s="397"/>
      <c r="DG70" s="397"/>
      <c r="DH70" s="397"/>
      <c r="DI70" s="397"/>
      <c r="DJ70" s="397"/>
      <c r="DK70" s="397"/>
      <c r="DL70" s="397"/>
      <c r="DM70" s="397"/>
      <c r="DN70" s="397"/>
      <c r="DO70" s="397"/>
      <c r="DP70" s="397"/>
      <c r="DQ70" s="397"/>
      <c r="DR70" s="397"/>
      <c r="DS70" s="397"/>
      <c r="DT70" s="397"/>
      <c r="DU70" s="397"/>
      <c r="DV70" s="397"/>
      <c r="DW70" s="397"/>
      <c r="DX70" s="397"/>
      <c r="DY70" s="397"/>
      <c r="DZ70" s="397"/>
      <c r="EA70" s="397"/>
      <c r="EB70" s="397"/>
      <c r="EC70" s="397"/>
      <c r="ED70" s="397"/>
      <c r="EE70" s="397"/>
      <c r="EF70" s="397"/>
      <c r="EG70" s="397"/>
      <c r="EH70" s="397"/>
      <c r="EI70" s="397"/>
      <c r="EJ70" s="397"/>
      <c r="EK70" s="397"/>
      <c r="EL70" s="397"/>
      <c r="EM70" s="397"/>
      <c r="EN70" s="397"/>
      <c r="EO70" s="397"/>
      <c r="EP70" s="397"/>
      <c r="EQ70" s="397"/>
      <c r="ER70" s="397"/>
      <c r="ES70" s="397"/>
      <c r="ET70" s="397"/>
      <c r="EU70" s="397"/>
      <c r="EV70" s="397"/>
      <c r="EW70" s="397"/>
    </row>
  </sheetData>
  <mergeCells count="307">
    <mergeCell ref="Z60:AB60"/>
    <mergeCell ref="AC60:AE60"/>
    <mergeCell ref="I57:AH57"/>
    <mergeCell ref="AJ57:BE57"/>
    <mergeCell ref="I58:Z58"/>
    <mergeCell ref="I59:J59"/>
    <mergeCell ref="K59:M59"/>
    <mergeCell ref="N59:O59"/>
    <mergeCell ref="Q59:AE59"/>
    <mergeCell ref="AF59:AH59"/>
    <mergeCell ref="AI59:AK59"/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A32:G32"/>
    <mergeCell ref="H32:CK32"/>
    <mergeCell ref="CL32:CS32"/>
    <mergeCell ref="CT32:DA32"/>
    <mergeCell ref="DB32:DM32"/>
    <mergeCell ref="DN32:DY32"/>
    <mergeCell ref="DZ32:EK32"/>
    <mergeCell ref="CL34:CS34"/>
    <mergeCell ref="A34:G34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Z30:EK30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A12:G12"/>
    <mergeCell ref="H12:CK12"/>
    <mergeCell ref="CL12:CS12"/>
    <mergeCell ref="CT12:DA12"/>
    <mergeCell ref="EL13:EW13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A9:G10"/>
    <mergeCell ref="DN10:DY10"/>
    <mergeCell ref="DB11:DM11"/>
    <mergeCell ref="DN11:DY11"/>
    <mergeCell ref="DZ10:EK10"/>
    <mergeCell ref="H10:CK10"/>
    <mergeCell ref="CL10:CS10"/>
    <mergeCell ref="CT10:DA10"/>
    <mergeCell ref="DB10:DM10"/>
    <mergeCell ref="DZ11:EK11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2:DM12"/>
    <mergeCell ref="DN12:DY12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DB23:DM23"/>
    <mergeCell ref="H40:CK40"/>
    <mergeCell ref="CL41:CS41"/>
    <mergeCell ref="H41:CK41"/>
    <mergeCell ref="EL23:EW23"/>
    <mergeCell ref="DB21:DM21"/>
    <mergeCell ref="DZ21:EK21"/>
    <mergeCell ref="DZ22:EK22"/>
    <mergeCell ref="EL22:EW22"/>
    <mergeCell ref="DB38:DM38"/>
    <mergeCell ref="DN39:DY39"/>
    <mergeCell ref="DZ41:EK41"/>
    <mergeCell ref="CT41:DA41"/>
    <mergeCell ref="EL41:EW41"/>
    <mergeCell ref="CT37:DA37"/>
    <mergeCell ref="CT38:DA38"/>
    <mergeCell ref="CT39:DA39"/>
    <mergeCell ref="CT40:DA40"/>
    <mergeCell ref="CT22:DA22"/>
    <mergeCell ref="CT25:DA27"/>
    <mergeCell ref="DB25:EW25"/>
    <mergeCell ref="EL31:EW31"/>
    <mergeCell ref="EL29:EW29"/>
    <mergeCell ref="CT34:DA34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DZ36:EK36"/>
    <mergeCell ref="EL36:EW36"/>
    <mergeCell ref="DB36:DM36"/>
    <mergeCell ref="DN36:DY36"/>
    <mergeCell ref="DZ35:EK35"/>
    <mergeCell ref="EL35:EW35"/>
    <mergeCell ref="DB35:DM35"/>
    <mergeCell ref="DN35:DY35"/>
    <mergeCell ref="A63:Y63"/>
    <mergeCell ref="AH63:CM63"/>
    <mergeCell ref="A62:Y62"/>
    <mergeCell ref="AH62:CM62"/>
    <mergeCell ref="A37:G40"/>
    <mergeCell ref="BY51:CR51"/>
    <mergeCell ref="DB42:DM43"/>
    <mergeCell ref="CT42:DA43"/>
    <mergeCell ref="DB41:DM41"/>
    <mergeCell ref="CL37:CS40"/>
    <mergeCell ref="H37:CK37"/>
    <mergeCell ref="J50:AP50"/>
    <mergeCell ref="J51:AP51"/>
    <mergeCell ref="AW51:BL51"/>
    <mergeCell ref="I53:AU53"/>
    <mergeCell ref="J55:AP55"/>
    <mergeCell ref="AW55:BL55"/>
    <mergeCell ref="BY55:CR55"/>
    <mergeCell ref="J56:AP56"/>
    <mergeCell ref="AW56:BL56"/>
    <mergeCell ref="BY56:CR56"/>
    <mergeCell ref="E60:G60"/>
    <mergeCell ref="H60:I60"/>
    <mergeCell ref="K60:Y60"/>
    <mergeCell ref="EL42:EW43"/>
    <mergeCell ref="DZ42:EK43"/>
    <mergeCell ref="AW50:BL50"/>
    <mergeCell ref="A42:G43"/>
    <mergeCell ref="H42:CK42"/>
    <mergeCell ref="CL42:CS43"/>
    <mergeCell ref="BY50:CR50"/>
    <mergeCell ref="H43:CK43"/>
    <mergeCell ref="A41:G41"/>
    <mergeCell ref="A70:EW70"/>
    <mergeCell ref="A65:B65"/>
    <mergeCell ref="C65:E65"/>
    <mergeCell ref="F65:G65"/>
    <mergeCell ref="I65:W65"/>
    <mergeCell ref="AD65:AF65"/>
    <mergeCell ref="X65:Z65"/>
    <mergeCell ref="AA65:AC65"/>
    <mergeCell ref="A69:EW69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BY47:CR47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Киреева Ольга Ивановна</cp:lastModifiedBy>
  <cp:lastPrinted>2025-02-28T07:42:39Z</cp:lastPrinted>
  <dcterms:created xsi:type="dcterms:W3CDTF">2011-01-11T10:25:48Z</dcterms:created>
  <dcterms:modified xsi:type="dcterms:W3CDTF">2025-02-28T08:59:44Z</dcterms:modified>
</cp:coreProperties>
</file>